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18" activeTab="2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2. sz. mell." sheetId="16" r:id="rId16"/>
    <sheet name="9.1.1. sz. mell " sheetId="17" r:id="rId17"/>
    <sheet name="9.1.2. sz. mell  " sheetId="18" r:id="rId18"/>
    <sheet name="9.1.3. sz. mell   " sheetId="19" r:id="rId19"/>
    <sheet name="9.2. sz. mell" sheetId="20" r:id="rId20"/>
    <sheet name="9.2.1. sz. mell" sheetId="21" r:id="rId21"/>
    <sheet name="9.2.2. sz.  mell" sheetId="22" r:id="rId22"/>
    <sheet name="9.2.3. sz. mell" sheetId="23" r:id="rId23"/>
    <sheet name="9.3. sz. mell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 tájékoztató t." sheetId="33" r:id="rId33"/>
    <sheet name="6.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mell'!$2:$7</definedName>
    <definedName name="_xlnm.Print_Titles" localSheetId="16">'9.1.1. sz. mell '!$1:$6</definedName>
    <definedName name="_xlnm.Print_Titles" localSheetId="17">'9.1.2. sz. mell  '!$1:$6</definedName>
    <definedName name="_xlnm.Print_Titles" localSheetId="18">'9.1.3. sz. mell   '!$1:$6</definedName>
    <definedName name="_xlnm.Print_Titles" localSheetId="19">'9.2. sz. mell'!$2:$7</definedName>
    <definedName name="_xlnm.Print_Titles" localSheetId="15">'9.2. sz. mell.'!$2:$7</definedName>
    <definedName name="_xlnm.Print_Titles" localSheetId="20">'9.2.1. sz. mell'!$1:$6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mell'!$2:$7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8">'1. sz tájékoztató t.'!$A$1:$E$144</definedName>
    <definedName name="_xlnm.Print_Area" localSheetId="1">'1.1.sz.mell.'!$A$1:$K$151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<sst xmlns="http://schemas.openxmlformats.org/spreadsheetml/2006/main" count="4193" uniqueCount="621">
  <si>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</si>
  <si>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</si>
  <si>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</si>
  <si>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</si>
  <si>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</si>
  <si>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</si>
  <si>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</si>
  <si>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</si>
  <si>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</si>
  <si>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</si>
  <si>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</si>
  <si>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</si>
  <si>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</si>
  <si>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</si>
  <si>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</si>
  <si>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</si>
  <si>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</si>
  <si>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</si>
  <si>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</si>
  <si>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</si>
  <si>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</si>
  <si>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</si>
  <si>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</si>
  <si>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</si>
  <si>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</si>
  <si>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</si>
  <si>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</si>
  <si>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</si>
  <si>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</si>
  <si>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</si>
  <si>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</si>
  <si>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</si>
  <si>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</si>
  <si>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</si>
  <si>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</si>
  <si>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</si>
  <si>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</si>
  <si>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</si>
  <si>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</si>
  <si>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</si>
  <si>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</si>
  <si>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</si>
  <si>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</si>
  <si>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</si>
  <si>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</si>
  <si>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</si>
  <si>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</si>
  <si>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</si>
  <si>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</si>
  <si>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</si>
  <si>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</si>
  <si>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</si>
  <si>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</si>
  <si>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</si>
  <si>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</si>
  <si>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</si>
  <si>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</si>
  <si>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</si>
  <si>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</si>
  <si>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</si>
  <si>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</si>
  <si>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</si>
  <si>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</si>
  <si>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</si>
  <si>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</si>
  <si>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</si>
  <si>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</si>
  <si>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</si>
  <si>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</si>
  <si>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</si>
  <si>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</si>
  <si>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</si>
  <si>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</si>
  <si>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</si>
  <si>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</si>
  <si>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</si>
  <si>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</si>
  <si>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</si>
  <si>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</si>
  <si>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</si>
  <si>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</si>
  <si>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</si>
  <si>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</si>
  <si>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</si>
  <si>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</si>
  <si>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</si>
  <si>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</si>
  <si>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</si>
  <si>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</si>
  <si>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</si>
  <si>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</si>
  <si>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</si>
  <si>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</si>
  <si>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</si>
  <si>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</si>
  <si>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</si>
  <si>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</si>
  <si>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</si>
  <si>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</si>
  <si>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</si>
  <si>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</si>
  <si>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</si>
  <si>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</si>
  <si>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</si>
  <si>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</si>
  <si>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</si>
  <si>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</si>
  <si>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</si>
  <si>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</si>
  <si>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</si>
  <si>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</si>
  <si>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</si>
  <si>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</si>
  <si>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</si>
  <si>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</si>
  <si>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</si>
  <si>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</si>
  <si>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</si>
  <si>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</si>
  <si>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</si>
  <si>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</si>
  <si>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</si>
  <si>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</si>
  <si>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</si>
  <si>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</si>
  <si>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</si>
  <si>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</si>
  <si>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</si>
  <si>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</si>
  <si>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</si>
  <si>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</si>
  <si>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</si>
  <si>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</si>
  <si>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</si>
  <si>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</si>
  <si>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</si>
  <si>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</si>
  <si>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</si>
  <si>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</si>
  <si>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</si>
  <si>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</si>
  <si>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</si>
  <si>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</si>
  <si>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</si>
  <si>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</si>
  <si>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</si>
  <si>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</si>
  <si>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</si>
  <si>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</si>
  <si>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</si>
  <si>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</si>
  <si>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</si>
  <si>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</si>
  <si>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</si>
  <si>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</si>
  <si>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</si>
  <si>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</si>
  <si>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</si>
  <si>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</si>
  <si>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</si>
  <si>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</si>
  <si>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</si>
  <si>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</si>
  <si>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</si>
  <si>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</si>
  <si>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</si>
  <si>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</si>
  <si>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</si>
  <si>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</si>
  <si>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</si>
  <si>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</si>
  <si>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</si>
  <si>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</si>
  <si>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</si>
  <si>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</si>
  <si>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</si>
  <si>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</si>
  <si>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</si>
  <si>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</si>
  <si>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</si>
  <si>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</si>
  <si>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</si>
  <si>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</si>
  <si>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</si>
  <si>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</si>
  <si>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</si>
  <si>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</si>
  <si>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</si>
  <si>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</si>
  <si>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</si>
  <si>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</si>
  <si>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</si>
  <si>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</si>
  <si>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</si>
  <si>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</si>
  <si>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</si>
  <si>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</si>
  <si>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</si>
  <si>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</si>
  <si>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</si>
  <si>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</si>
  <si>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</si>
  <si>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</si>
  <si>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</si>
  <si>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</si>
  <si>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</si>
  <si>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</si>
  <si>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</si>
  <si>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</si>
  <si>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</si>
  <si>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</si>
  <si>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</si>
  <si>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</si>
  <si>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</si>
  <si>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</si>
  <si>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</si>
  <si>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</si>
  <si>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</si>
  <si>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</si>
  <si>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</si>
  <si>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</si>
  <si>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</si>
  <si>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</si>
  <si>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</si>
  <si>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</si>
  <si>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</si>
  <si>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</si>
  <si>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</si>
  <si>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</si>
  <si>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</si>
  <si>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</si>
  <si>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</si>
  <si>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</si>
  <si>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</si>
  <si>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</si>
  <si>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</si>
  <si>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</si>
  <si>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</si>
  <si>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</si>
  <si>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</si>
  <si>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</si>
  <si>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</si>
  <si>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</si>
  <si>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</si>
  <si>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</si>
  <si>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</si>
  <si>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</si>
  <si>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</si>
  <si>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</si>
  <si>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</si>
  <si>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</si>
  <si>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</si>
  <si>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</si>
  <si>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</si>
  <si>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</si>
  <si>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</si>
  <si>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</si>
  <si>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</si>
  <si>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</si>
  <si>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</si>
  <si>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</si>
  <si>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</si>
  <si>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</si>
  <si>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</si>
  <si>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</si>
  <si>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</si>
  <si>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</si>
  <si>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</si>
  <si>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</si>
  <si>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</si>
  <si>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</si>
  <si>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</si>
  <si>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</si>
  <si>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</si>
  <si>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</si>
  <si>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</si>
  <si>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</si>
  <si>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</si>
  <si>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</si>
  <si>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</si>
  <si>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</si>
  <si>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</si>
  <si>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</si>
  <si>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</si>
  <si>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</si>
  <si>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</si>
  <si>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</si>
  <si>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</si>
  <si>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</si>
  <si>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</si>
  <si>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</si>
  <si>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</si>
  <si>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</si>
  <si>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</si>
  <si>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</si>
  <si>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</si>
  <si>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</si>
  <si>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</si>
  <si>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</si>
  <si>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</si>
  <si>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</si>
  <si>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</si>
  <si>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</si>
  <si>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</si>
  <si>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</si>
  <si>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</si>
  <si>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</si>
  <si>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</si>
  <si>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</si>
  <si>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</si>
  <si>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</si>
  <si>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</si>
  <si>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</si>
  <si>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</si>
  <si>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</si>
  <si>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</si>
  <si>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</si>
  <si>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</si>
  <si>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</si>
  <si>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</si>
  <si>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</si>
  <si>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</si>
  <si>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</si>
  <si>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</si>
  <si>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</si>
  <si>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</si>
  <si>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</si>
  <si>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</si>
  <si>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</si>
  <si>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</si>
  <si>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</si>
  <si>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</si>
  <si>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</si>
  <si>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</si>
  <si>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</si>
  <si>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</si>
  <si>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</si>
  <si>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</si>
  <si>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</si>
  <si>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</si>
  <si>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</si>
  <si>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</si>
  <si>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</si>
  <si>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</si>
  <si>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</si>
  <si>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</si>
  <si>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</si>
  <si>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</si>
  <si>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</si>
  <si>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</si>
  <si>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</si>
  <si>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</si>
  <si>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</si>
  <si>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</si>
  <si>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</si>
  <si>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</si>
  <si>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</si>
  <si>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</si>
  <si>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</si>
  <si>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</si>
  <si>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</si>
  <si>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</si>
  <si>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</si>
  <si>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</si>
  <si>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</si>
  <si>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</si>
  <si>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</si>
  <si>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</si>
  <si>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</si>
  <si>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</si>
  <si>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</si>
  <si>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</si>
  <si>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</si>
  <si>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</si>
  <si>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</si>
  <si>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</si>
  <si>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</si>
  <si>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</si>
  <si>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</si>
  <si>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</si>
  <si>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</si>
  <si>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</si>
  <si>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</si>
  <si>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</si>
  <si>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</si>
  <si>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</si>
  <si>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</si>
  <si>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</si>
  <si>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</si>
  <si>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</si>
  <si>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</si>
  <si>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</si>
  <si>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</si>
  <si>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</si>
  <si>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</si>
  <si>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</si>
  <si>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</si>
  <si>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</si>
  <si>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</si>
  <si>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</si>
  <si>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</si>
  <si>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</si>
  <si>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</si>
  <si>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</si>
  <si>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</si>
  <si>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</si>
  <si>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</si>
  <si>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</si>
  <si>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</si>
  <si>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</si>
  <si>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</si>
  <si>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</si>
  <si>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</si>
  <si>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</si>
  <si>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</si>
  <si>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</si>
  <si>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</si>
  <si>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</si>
  <si>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</si>
  <si>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</si>
  <si>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</si>
  <si>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</si>
  <si>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</si>
  <si>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</si>
  <si>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</si>
  <si>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</si>
  <si>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</si>
  <si>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</si>
  <si>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</si>
  <si>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</si>
  <si>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</si>
  <si>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</si>
  <si>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</si>
  <si>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</si>
  <si>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</si>
  <si>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</si>
  <si>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</si>
  <si>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</si>
  <si>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</si>
  <si>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</si>
  <si>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</si>
  <si>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</si>
  <si>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</si>
  <si>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</si>
  <si>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</si>
  <si>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</si>
  <si>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</si>
  <si>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</si>
  <si>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</si>
  <si>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</si>
  <si>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</si>
  <si>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</si>
  <si>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</si>
  <si>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</si>
  <si>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</si>
  <si>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</si>
  <si>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</si>
  <si>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</si>
  <si>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</si>
  <si>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</si>
  <si>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</si>
  <si>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</si>
  <si>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</si>
  <si>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</si>
  <si>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</si>
  <si>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</si>
  <si>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</si>
  <si>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</si>
  <si>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</si>
  <si>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</si>
  <si>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</si>
  <si>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</si>
  <si>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</si>
  <si>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</si>
  <si>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</si>
  <si>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</si>
  <si>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</si>
  <si>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</si>
  <si>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</si>
  <si>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</si>
  <si>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</si>
  <si>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</si>
  <si>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</si>
  <si>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</si>
  <si>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</si>
  <si>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</si>
  <si>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</si>
  <si>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</si>
  <si>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</si>
  <si>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</si>
  <si>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</si>
  <si>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</si>
  <si>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</si>
  <si>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</si>
  <si>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</si>
  <si>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</si>
  <si>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</si>
  <si>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</si>
  <si>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</si>
  <si>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</si>
  <si>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</si>
  <si>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</si>
  <si>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</si>
  <si>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</si>
  <si>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</si>
  <si>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</si>
  <si>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</si>
  <si>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</si>
  <si>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</si>
  <si>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</si>
  <si>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</si>
  <si>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</si>
  <si>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</si>
  <si>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</si>
  <si>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</si>
  <si>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</si>
  <si>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</si>
  <si>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</si>
  <si>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</si>
  <si>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</si>
  <si>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</si>
  <si>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</si>
  <si>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</si>
  <si>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</si>
  <si>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</si>
  <si>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</si>
  <si>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</si>
  <si>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</si>
  <si>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</si>
  <si>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</si>
  <si>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</si>
  <si>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</si>
  <si>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</si>
  <si>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</si>
  <si>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</si>
  <si>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</si>
  <si>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</si>
  <si>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Tengelic Község Önkormányzata saját bevételeinek részletezése az adósságot keletkeztető ügyletből származó tárgyévi fizetési kötelezettség megállapításához</t>
  </si>
  <si>
    <t>Tengelic Község Önkormányzat adósságot keletkeztető ügyletekből és kezességvállalásokból fennálló kötelezettségei</t>
  </si>
  <si>
    <t>Tengelic Község Önkormányzat 2014. évi adósságot keletkeztető fejlesztési céljai</t>
  </si>
  <si>
    <t>Polgármesteri hivatal</t>
  </si>
  <si>
    <t>Tengelici Mézeskalács Óvoda</t>
  </si>
  <si>
    <t>Tengelic Község Önkormányzata</t>
  </si>
  <si>
    <t>70600085-11109608</t>
  </si>
  <si>
    <t>Tengelic., 2014.február hó 04 nap</t>
  </si>
  <si>
    <t>Tanyagondnoki autó vásárlása (önrész)</t>
  </si>
  <si>
    <t>2014</t>
  </si>
  <si>
    <t>Ingatlan vásárlása (Felső-Tengelic)</t>
  </si>
  <si>
    <t>Kisértékű tárgyi eszköz beszerzése</t>
  </si>
  <si>
    <t>Út felújítás ( Móra F. u. , felső-tengelici bekötő út)</t>
  </si>
  <si>
    <t>Szolgáltató ház felújítása (pályázati önrész)</t>
  </si>
  <si>
    <t>Ravatalozó felújítása (Szőlőhegy)</t>
  </si>
  <si>
    <t>Óvodai csoportszoba felújítása</t>
  </si>
  <si>
    <t>Nyugdíjas Klub Tengelic-Szőlőhegy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</si>
  <si>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</si>
  <si>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</si>
  <si>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</si>
  <si>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</si>
  <si>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</si>
  <si>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</si>
  <si>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 xml:space="preserve">Rendőrség </t>
  </si>
  <si>
    <t>Tengelic Szőlőhegyért Egyesület</t>
  </si>
  <si>
    <t>Vöröskereszt</t>
  </si>
  <si>
    <t>Tengelic Községért Alapítvány</t>
  </si>
  <si>
    <t>3T Civil Szervezet</t>
  </si>
  <si>
    <t>Éves eredeti kiadási előirányzat: 0 ezer Ft</t>
  </si>
  <si>
    <t>30 napon túli elismert tartozásállomány összesen: 0  Ft</t>
  </si>
  <si>
    <t>Önkormányzati hivatal működésének támogatása</t>
  </si>
  <si>
    <t>Normatív állami hozzájárulás feladatmutatóhoz kötötten</t>
  </si>
  <si>
    <t>zöldterület gazdálkodás</t>
  </si>
  <si>
    <t>közvilágítás</t>
  </si>
  <si>
    <t>köztemető-fenntartása</t>
  </si>
  <si>
    <t>közutak fenntartása</t>
  </si>
  <si>
    <t>Települési önkormányzatok egyes köznevelési feladatainak támogatása</t>
  </si>
  <si>
    <t>óvodapedagógusok bérének támogatása</t>
  </si>
  <si>
    <t>óvodapedagógusok munkáját segítő dolgozók bérének támogatása</t>
  </si>
  <si>
    <t>óvoda működésének támogatása</t>
  </si>
  <si>
    <t>Települési önkormányzatok szociális és gyermekjóléti feladatainak támogatása</t>
  </si>
  <si>
    <t>gyermekétkeztetés támogatása</t>
  </si>
  <si>
    <t>szociáli étkezés</t>
  </si>
  <si>
    <t>tanyagondnoki szolgálat támogatása</t>
  </si>
  <si>
    <t>egyes szociális feladatok támogatása</t>
  </si>
  <si>
    <t>Települési önkormányzatok kulturális feladatainak támogatása</t>
  </si>
  <si>
    <t>Idegenforgalmi adó kiegészítés</t>
  </si>
  <si>
    <t>Lakott külterülettel kapcsolatos feladatok</t>
  </si>
  <si>
    <t>Egyéb kötelező önkormányzati feladatok támogatása</t>
  </si>
  <si>
    <t>Hozzájárulás szociális ellátásokhoz</t>
  </si>
  <si>
    <t>9.1.1. melléklet a 2/2014. (II.7.) önkormányzati rendelethez</t>
  </si>
  <si>
    <t>9.1.2. melléklet a 2/2014. (II.7.) önkormányzati rendelethez</t>
  </si>
  <si>
    <t>9.1.3. melléklet a 2/2014. (II.7.) önkormányzati rendelethez</t>
  </si>
  <si>
    <t>9.2.1. melléklet a 2/2014. (II.7.) önkormányzati rendelethez</t>
  </si>
  <si>
    <t>9.2.2. melléklet a 2/2014. (II.7.) önkormányzati rendelethez</t>
  </si>
  <si>
    <t>9.2.3. melléklet a 2/2014. (II.7.) önkormányzati rendelethez</t>
  </si>
  <si>
    <t>9.3.1. melléklet a 2/2014. (II.7.) önkormányzati rendelethez</t>
  </si>
  <si>
    <t>9.3.2. melléklet a 2/2014. (II.7.) önkormányzati rendelethez</t>
  </si>
  <si>
    <t>9.3.3. melléklet a 2/2014. (II.7.) önkormányzati rendelethez</t>
  </si>
  <si>
    <t>2014. évi módosított előirányzat</t>
  </si>
  <si>
    <t>1.sz. módosítás</t>
  </si>
  <si>
    <t>1.1. melléklet a 2 /2014. (II.7.) önkormányzati rendelethez</t>
  </si>
  <si>
    <t xml:space="preserve">2.1. melléklet a 2 /2014. (II.7.) önkormányzati rendelethez     </t>
  </si>
  <si>
    <t xml:space="preserve">2.2. melléklet a 2 /2014. (II.7.) önkormányzati rendelethez     </t>
  </si>
  <si>
    <t>9.1. melléklet a 2 /2014. (II.7.) önkormányzati rendelethez</t>
  </si>
  <si>
    <t>Eredeti előirányzat</t>
  </si>
  <si>
    <t>1. sz. módosítás</t>
  </si>
  <si>
    <t>Módosított előirányzat</t>
  </si>
  <si>
    <t>9.2. melléklet a 2 /2014. (II.7.) önkormányzati rendelethez</t>
  </si>
  <si>
    <t>9.3. melléklet a 2 /2014. (II.7.) önkormányzati rendelethez</t>
  </si>
  <si>
    <t>2.sz. módosítás</t>
  </si>
  <si>
    <t>2. sz. módosítás</t>
  </si>
  <si>
    <t>3.sz. módosítás</t>
  </si>
  <si>
    <t>3. sz. módosítás</t>
  </si>
  <si>
    <t>3.2. melléklet a 13 /2014. (XI.20.) önkormányzati rendelethez</t>
  </si>
  <si>
    <t>1. melléklet a 17/2014. (XII.18.) önkormányzati rendelethez</t>
  </si>
  <si>
    <t>4.sz. módosítás</t>
  </si>
  <si>
    <t xml:space="preserve">2.1. melléklet a 17 /2014. (XII.18.) önkormányzati rendelethez     </t>
  </si>
  <si>
    <t xml:space="preserve">2.2. melléklet a 17/2014. (XII.18.) önkormányzati rendelethez     </t>
  </si>
  <si>
    <t>3.1. melléklet a 17 /2014. (XII.18.) önkormányzati rendelethez</t>
  </si>
  <si>
    <t>4. sz. módosítás</t>
  </si>
  <si>
    <t>intézményi támogatás</t>
  </si>
  <si>
    <t>3.2. melléklet a 17 /2014. (XII.18.) önkormányzati rendelethez</t>
  </si>
  <si>
    <t>3.3. melléklet a 17/2014. (XII.18.)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</si>
</sst>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35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5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35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7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0" borderId="0" xfId="58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1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8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5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5"/>
      <c r="B4" s="165"/>
    </row>
    <row r="5" spans="1:2" s="177" customFormat="1" ht="15.75">
      <c r="A5" s="108" t="s">
        <v>462</v>
      </c>
      <c r="B5" s="176"/>
    </row>
    <row r="6" spans="1:2" ht="12.75">
      <c r="A6" s="165"/>
      <c r="B6" s="165"/>
    </row>
    <row r="7" spans="1:2" ht="12.75">
      <c r="A7" s="165" t="s">
        <v>464</v>
      </c>
      <c r="B7" s="165" t="s">
        <v>465</v>
      </c>
    </row>
    <row r="8" spans="1:2" ht="12.75">
      <c r="A8" s="165" t="s">
        <v>466</v>
      </c>
      <c r="B8" s="165" t="s">
        <v>467</v>
      </c>
    </row>
    <row r="9" spans="1:2" ht="12.75">
      <c r="A9" s="165" t="s">
        <v>468</v>
      </c>
      <c r="B9" s="165" t="s">
        <v>469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8" t="s">
        <v>463</v>
      </c>
      <c r="B12" s="176"/>
    </row>
    <row r="13" spans="1:2" ht="12.75">
      <c r="A13" s="165"/>
      <c r="B13" s="165"/>
    </row>
    <row r="14" spans="1:2" ht="12.75">
      <c r="A14" s="165" t="s">
        <v>473</v>
      </c>
      <c r="B14" s="165" t="s">
        <v>472</v>
      </c>
    </row>
    <row r="15" spans="1:2" ht="12.75">
      <c r="A15" s="165" t="s">
        <v>273</v>
      </c>
      <c r="B15" s="165" t="s">
        <v>471</v>
      </c>
    </row>
    <row r="16" spans="1:2" ht="12.75">
      <c r="A16" s="165" t="s">
        <v>474</v>
      </c>
      <c r="B16" s="165" t="s">
        <v>470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G8" sqref="G8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17" t="s">
        <v>537</v>
      </c>
      <c r="B1" s="617"/>
      <c r="C1" s="617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209</v>
      </c>
      <c r="C3" s="213" t="s">
        <v>275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405" t="s">
        <v>62</v>
      </c>
      <c r="C5" s="402">
        <v>45800</v>
      </c>
    </row>
    <row r="6" spans="1:3" ht="24.75">
      <c r="A6" s="218" t="s">
        <v>22</v>
      </c>
      <c r="B6" s="442" t="s">
        <v>270</v>
      </c>
      <c r="C6" s="403"/>
    </row>
    <row r="7" spans="1:3" ht="15">
      <c r="A7" s="218" t="s">
        <v>23</v>
      </c>
      <c r="B7" s="443" t="s">
        <v>535</v>
      </c>
      <c r="C7" s="403"/>
    </row>
    <row r="8" spans="1:3" ht="24.75">
      <c r="A8" s="218" t="s">
        <v>24</v>
      </c>
      <c r="B8" s="443" t="s">
        <v>272</v>
      </c>
      <c r="C8" s="403"/>
    </row>
    <row r="9" spans="1:3" ht="15">
      <c r="A9" s="219" t="s">
        <v>25</v>
      </c>
      <c r="B9" s="443" t="s">
        <v>271</v>
      </c>
      <c r="C9" s="404">
        <v>400</v>
      </c>
    </row>
    <row r="10" spans="1:3" ht="15.75" thickBot="1">
      <c r="A10" s="218" t="s">
        <v>26</v>
      </c>
      <c r="B10" s="444" t="s">
        <v>210</v>
      </c>
      <c r="C10" s="403"/>
    </row>
    <row r="11" spans="1:3" ht="15.75" thickBot="1">
      <c r="A11" s="626" t="s">
        <v>214</v>
      </c>
      <c r="B11" s="627"/>
      <c r="C11" s="220">
        <f>SUM(C5:C10)</f>
        <v>46200</v>
      </c>
    </row>
    <row r="12" spans="1:3" ht="23.25" customHeight="1">
      <c r="A12" s="628" t="s">
        <v>242</v>
      </c>
      <c r="B12" s="628"/>
      <c r="C12" s="62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17" t="s">
        <v>539</v>
      </c>
      <c r="B1" s="617"/>
      <c r="C1" s="617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215</v>
      </c>
      <c r="C3" s="213" t="s">
        <v>240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224"/>
      <c r="C5" s="221"/>
    </row>
    <row r="6" spans="1:3" ht="15">
      <c r="A6" s="218" t="s">
        <v>22</v>
      </c>
      <c r="B6" s="225"/>
      <c r="C6" s="222"/>
    </row>
    <row r="7" spans="1:3" ht="15.75" thickBot="1">
      <c r="A7" s="219" t="s">
        <v>23</v>
      </c>
      <c r="B7" s="226"/>
      <c r="C7" s="223"/>
    </row>
    <row r="8" spans="1:3" s="538" customFormat="1" ht="17.25" customHeight="1" thickBot="1">
      <c r="A8" s="539" t="s">
        <v>24</v>
      </c>
      <c r="B8" s="160" t="s">
        <v>216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8" sqref="E8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29" t="s">
        <v>0</v>
      </c>
      <c r="B1" s="629"/>
      <c r="C1" s="629"/>
      <c r="D1" s="629"/>
      <c r="E1" s="629"/>
      <c r="F1" s="629"/>
    </row>
    <row r="2" spans="1:6" ht="22.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0" t="s">
        <v>73</v>
      </c>
      <c r="B3" s="231" t="s">
        <v>74</v>
      </c>
      <c r="C3" s="231" t="s">
        <v>75</v>
      </c>
      <c r="D3" s="231" t="s">
        <v>476</v>
      </c>
      <c r="E3" s="231" t="s">
        <v>275</v>
      </c>
      <c r="F3" s="59" t="s">
        <v>477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0" t="s">
        <v>545</v>
      </c>
      <c r="B5" s="28">
        <v>2700</v>
      </c>
      <c r="C5" s="542" t="s">
        <v>546</v>
      </c>
      <c r="D5" s="28">
        <v>0</v>
      </c>
      <c r="E5" s="28">
        <v>2700</v>
      </c>
      <c r="F5" s="64">
        <f aca="true" t="shared" si="0" ref="F5:F23">B5-D5-E5</f>
        <v>0</v>
      </c>
    </row>
    <row r="6" spans="1:6" ht="15.75" customHeight="1">
      <c r="A6" s="540" t="s">
        <v>547</v>
      </c>
      <c r="B6" s="28">
        <v>4000</v>
      </c>
      <c r="C6" s="542" t="s">
        <v>546</v>
      </c>
      <c r="D6" s="28">
        <v>0</v>
      </c>
      <c r="E6" s="28">
        <v>4000</v>
      </c>
      <c r="F6" s="64">
        <f t="shared" si="0"/>
        <v>0</v>
      </c>
    </row>
    <row r="7" spans="1:6" ht="15.75" customHeight="1">
      <c r="A7" s="540" t="s">
        <v>548</v>
      </c>
      <c r="B7" s="28">
        <v>2286</v>
      </c>
      <c r="C7" s="542" t="s">
        <v>546</v>
      </c>
      <c r="D7" s="28">
        <v>0</v>
      </c>
      <c r="E7" s="28">
        <v>2286</v>
      </c>
      <c r="F7" s="64">
        <f t="shared" si="0"/>
        <v>0</v>
      </c>
    </row>
    <row r="8" spans="1:6" ht="15.75" customHeight="1">
      <c r="A8" s="541"/>
      <c r="B8" s="28"/>
      <c r="C8" s="542"/>
      <c r="D8" s="28"/>
      <c r="E8" s="28"/>
      <c r="F8" s="64">
        <f t="shared" si="0"/>
        <v>0</v>
      </c>
    </row>
    <row r="9" spans="1:6" ht="15.75" customHeight="1">
      <c r="A9" s="540"/>
      <c r="B9" s="28"/>
      <c r="C9" s="542"/>
      <c r="D9" s="28"/>
      <c r="E9" s="28"/>
      <c r="F9" s="64">
        <f t="shared" si="0"/>
        <v>0</v>
      </c>
    </row>
    <row r="10" spans="1:6" ht="15.75" customHeight="1">
      <c r="A10" s="541"/>
      <c r="B10" s="28"/>
      <c r="C10" s="542"/>
      <c r="D10" s="28"/>
      <c r="E10" s="28"/>
      <c r="F10" s="64">
        <f t="shared" si="0"/>
        <v>0</v>
      </c>
    </row>
    <row r="11" spans="1:6" ht="15.75" customHeight="1">
      <c r="A11" s="540"/>
      <c r="B11" s="28"/>
      <c r="C11" s="542"/>
      <c r="D11" s="28"/>
      <c r="E11" s="28"/>
      <c r="F11" s="64">
        <f t="shared" si="0"/>
        <v>0</v>
      </c>
    </row>
    <row r="12" spans="1:6" ht="15.75" customHeight="1">
      <c r="A12" s="540"/>
      <c r="B12" s="28"/>
      <c r="C12" s="542"/>
      <c r="D12" s="28"/>
      <c r="E12" s="28"/>
      <c r="F12" s="64">
        <f t="shared" si="0"/>
        <v>0</v>
      </c>
    </row>
    <row r="13" spans="1:6" ht="15.75" customHeight="1">
      <c r="A13" s="540"/>
      <c r="B13" s="28"/>
      <c r="C13" s="542"/>
      <c r="D13" s="28"/>
      <c r="E13" s="28"/>
      <c r="F13" s="64">
        <f t="shared" si="0"/>
        <v>0</v>
      </c>
    </row>
    <row r="14" spans="1:6" ht="15.75" customHeight="1">
      <c r="A14" s="540"/>
      <c r="B14" s="28"/>
      <c r="C14" s="542"/>
      <c r="D14" s="28"/>
      <c r="E14" s="28"/>
      <c r="F14" s="64">
        <f t="shared" si="0"/>
        <v>0</v>
      </c>
    </row>
    <row r="15" spans="1:6" ht="15.75" customHeight="1">
      <c r="A15" s="540"/>
      <c r="B15" s="28"/>
      <c r="C15" s="542"/>
      <c r="D15" s="28"/>
      <c r="E15" s="28"/>
      <c r="F15" s="64">
        <f t="shared" si="0"/>
        <v>0</v>
      </c>
    </row>
    <row r="16" spans="1:6" ht="15.75" customHeight="1">
      <c r="A16" s="540"/>
      <c r="B16" s="28"/>
      <c r="C16" s="542"/>
      <c r="D16" s="28"/>
      <c r="E16" s="28"/>
      <c r="F16" s="64">
        <f t="shared" si="0"/>
        <v>0</v>
      </c>
    </row>
    <row r="17" spans="1:6" ht="15.75" customHeight="1">
      <c r="A17" s="540"/>
      <c r="B17" s="28"/>
      <c r="C17" s="542"/>
      <c r="D17" s="28"/>
      <c r="E17" s="28"/>
      <c r="F17" s="64">
        <f t="shared" si="0"/>
        <v>0</v>
      </c>
    </row>
    <row r="18" spans="1:6" ht="15.75" customHeight="1">
      <c r="A18" s="540"/>
      <c r="B18" s="28"/>
      <c r="C18" s="542"/>
      <c r="D18" s="28"/>
      <c r="E18" s="28"/>
      <c r="F18" s="64">
        <f t="shared" si="0"/>
        <v>0</v>
      </c>
    </row>
    <row r="19" spans="1:6" ht="15.75" customHeight="1">
      <c r="A19" s="540"/>
      <c r="B19" s="28"/>
      <c r="C19" s="542"/>
      <c r="D19" s="28"/>
      <c r="E19" s="28"/>
      <c r="F19" s="64">
        <f t="shared" si="0"/>
        <v>0</v>
      </c>
    </row>
    <row r="20" spans="1:6" ht="15.75" customHeight="1">
      <c r="A20" s="540"/>
      <c r="B20" s="28"/>
      <c r="C20" s="542"/>
      <c r="D20" s="28"/>
      <c r="E20" s="28"/>
      <c r="F20" s="64">
        <f t="shared" si="0"/>
        <v>0</v>
      </c>
    </row>
    <row r="21" spans="1:6" ht="15.75" customHeight="1">
      <c r="A21" s="540"/>
      <c r="B21" s="28"/>
      <c r="C21" s="542"/>
      <c r="D21" s="28"/>
      <c r="E21" s="28"/>
      <c r="F21" s="64">
        <f t="shared" si="0"/>
        <v>0</v>
      </c>
    </row>
    <row r="22" spans="1:6" ht="15.75" customHeight="1">
      <c r="A22" s="540"/>
      <c r="B22" s="28"/>
      <c r="C22" s="542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3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72</v>
      </c>
      <c r="B24" s="67">
        <f>SUM(B5:B23)</f>
        <v>8986</v>
      </c>
      <c r="C24" s="147"/>
      <c r="D24" s="67">
        <f>SUM(D5:D23)</f>
        <v>0</v>
      </c>
      <c r="E24" s="67">
        <f>SUM(E5:E23)</f>
        <v>8986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2/2014. (II.7.)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9" sqref="E9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29" t="s">
        <v>1</v>
      </c>
      <c r="B1" s="629"/>
      <c r="C1" s="629"/>
      <c r="D1" s="629"/>
      <c r="E1" s="629"/>
      <c r="F1" s="629"/>
    </row>
    <row r="2" spans="1:6" ht="23.2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0" t="s">
        <v>76</v>
      </c>
      <c r="B3" s="231" t="s">
        <v>74</v>
      </c>
      <c r="C3" s="231" t="s">
        <v>75</v>
      </c>
      <c r="D3" s="231" t="s">
        <v>476</v>
      </c>
      <c r="E3" s="231" t="s">
        <v>275</v>
      </c>
      <c r="F3" s="59" t="s">
        <v>478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549</v>
      </c>
      <c r="B5" s="71">
        <v>14000</v>
      </c>
      <c r="C5" s="544" t="s">
        <v>546</v>
      </c>
      <c r="D5" s="71">
        <v>0</v>
      </c>
      <c r="E5" s="71">
        <v>14000</v>
      </c>
      <c r="F5" s="72">
        <f aca="true" t="shared" si="0" ref="F5:F23">B5-D5-E5</f>
        <v>0</v>
      </c>
    </row>
    <row r="6" spans="1:6" ht="15.75" customHeight="1">
      <c r="A6" s="70" t="s">
        <v>550</v>
      </c>
      <c r="B6" s="71">
        <v>2640</v>
      </c>
      <c r="C6" s="544" t="s">
        <v>546</v>
      </c>
      <c r="D6" s="71">
        <v>0</v>
      </c>
      <c r="E6" s="71">
        <v>2640</v>
      </c>
      <c r="F6" s="72">
        <f t="shared" si="0"/>
        <v>0</v>
      </c>
    </row>
    <row r="7" spans="1:6" ht="15.75" customHeight="1">
      <c r="A7" s="70" t="s">
        <v>551</v>
      </c>
      <c r="B7" s="71">
        <v>2540</v>
      </c>
      <c r="C7" s="544" t="s">
        <v>546</v>
      </c>
      <c r="D7" s="71"/>
      <c r="E7" s="71">
        <v>2540</v>
      </c>
      <c r="F7" s="72">
        <f t="shared" si="0"/>
        <v>0</v>
      </c>
    </row>
    <row r="8" spans="1:6" ht="15.75" customHeight="1">
      <c r="A8" s="70" t="s">
        <v>552</v>
      </c>
      <c r="B8" s="71">
        <v>480</v>
      </c>
      <c r="C8" s="544" t="s">
        <v>546</v>
      </c>
      <c r="D8" s="71"/>
      <c r="E8" s="71">
        <v>480</v>
      </c>
      <c r="F8" s="72">
        <f t="shared" si="0"/>
        <v>0</v>
      </c>
    </row>
    <row r="9" spans="1:6" ht="15.75" customHeight="1">
      <c r="A9" s="70"/>
      <c r="B9" s="71"/>
      <c r="C9" s="544"/>
      <c r="D9" s="71"/>
      <c r="E9" s="71"/>
      <c r="F9" s="72">
        <f t="shared" si="0"/>
        <v>0</v>
      </c>
    </row>
    <row r="10" spans="1:6" ht="15.75" customHeight="1">
      <c r="A10" s="70"/>
      <c r="B10" s="71"/>
      <c r="C10" s="544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4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4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4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4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4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4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4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4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4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4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4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4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5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72</v>
      </c>
      <c r="B24" s="233">
        <f>SUM(B5:B23)</f>
        <v>19660</v>
      </c>
      <c r="C24" s="148"/>
      <c r="D24" s="233">
        <f>SUM(D5:D23)</f>
        <v>0</v>
      </c>
      <c r="E24" s="233">
        <f>SUM(E5:E23)</f>
        <v>19660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(II.7.)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150</v>
      </c>
      <c r="B2" s="639"/>
      <c r="C2" s="639"/>
      <c r="D2" s="639"/>
      <c r="E2" s="639"/>
    </row>
    <row r="3" spans="1:5" ht="14.25" thickBot="1">
      <c r="A3" s="255"/>
      <c r="B3" s="255"/>
      <c r="C3" s="255"/>
      <c r="D3" s="640" t="s">
        <v>143</v>
      </c>
      <c r="E3" s="640"/>
    </row>
    <row r="4" spans="1:5" ht="15" customHeight="1" thickBot="1">
      <c r="A4" s="257" t="s">
        <v>142</v>
      </c>
      <c r="B4" s="258" t="s">
        <v>212</v>
      </c>
      <c r="C4" s="258" t="s">
        <v>267</v>
      </c>
      <c r="D4" s="258" t="s">
        <v>479</v>
      </c>
      <c r="E4" s="259" t="s">
        <v>54</v>
      </c>
    </row>
    <row r="5" spans="1:5" ht="12.75">
      <c r="A5" s="260" t="s">
        <v>144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157</v>
      </c>
      <c r="B6" s="110"/>
      <c r="C6" s="110"/>
      <c r="D6" s="110"/>
      <c r="E6" s="263">
        <f t="shared" si="0"/>
        <v>0</v>
      </c>
    </row>
    <row r="7" spans="1:5" ht="12.75">
      <c r="A7" s="264" t="s">
        <v>145</v>
      </c>
      <c r="B7" s="111"/>
      <c r="C7" s="111"/>
      <c r="D7" s="111"/>
      <c r="E7" s="265">
        <f t="shared" si="0"/>
        <v>0</v>
      </c>
    </row>
    <row r="8" spans="1:5" ht="12.75">
      <c r="A8" s="264" t="s">
        <v>159</v>
      </c>
      <c r="B8" s="111"/>
      <c r="C8" s="111"/>
      <c r="D8" s="111"/>
      <c r="E8" s="265">
        <f t="shared" si="0"/>
        <v>0</v>
      </c>
    </row>
    <row r="9" spans="1:5" ht="12.75">
      <c r="A9" s="264" t="s">
        <v>146</v>
      </c>
      <c r="B9" s="111"/>
      <c r="C9" s="111"/>
      <c r="D9" s="111"/>
      <c r="E9" s="265">
        <f t="shared" si="0"/>
        <v>0</v>
      </c>
    </row>
    <row r="10" spans="1:5" ht="12.75">
      <c r="A10" s="264" t="s">
        <v>147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149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148</v>
      </c>
      <c r="B14" s="258" t="s">
        <v>212</v>
      </c>
      <c r="C14" s="258" t="s">
        <v>267</v>
      </c>
      <c r="D14" s="258" t="s">
        <v>479</v>
      </c>
      <c r="E14" s="259" t="s">
        <v>54</v>
      </c>
    </row>
    <row r="15" spans="1:5" ht="12.75">
      <c r="A15" s="260" t="s">
        <v>153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154</v>
      </c>
      <c r="B16" s="111"/>
      <c r="C16" s="111"/>
      <c r="D16" s="111"/>
      <c r="E16" s="265">
        <f t="shared" si="1"/>
        <v>0</v>
      </c>
    </row>
    <row r="17" spans="1:5" ht="12.75">
      <c r="A17" s="264" t="s">
        <v>155</v>
      </c>
      <c r="B17" s="111"/>
      <c r="C17" s="111"/>
      <c r="D17" s="111"/>
      <c r="E17" s="265">
        <f t="shared" si="1"/>
        <v>0</v>
      </c>
    </row>
    <row r="18" spans="1:5" ht="12.75">
      <c r="A18" s="264" t="s">
        <v>156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150</v>
      </c>
      <c r="B25" s="639"/>
      <c r="C25" s="639"/>
      <c r="D25" s="639"/>
      <c r="E25" s="639"/>
    </row>
    <row r="26" spans="1:5" ht="14.25" thickBot="1">
      <c r="A26" s="255"/>
      <c r="B26" s="255"/>
      <c r="C26" s="255"/>
      <c r="D26" s="640" t="s">
        <v>143</v>
      </c>
      <c r="E26" s="640"/>
    </row>
    <row r="27" spans="1:5" ht="13.5" thickBot="1">
      <c r="A27" s="257" t="s">
        <v>142</v>
      </c>
      <c r="B27" s="258" t="s">
        <v>212</v>
      </c>
      <c r="C27" s="258" t="s">
        <v>267</v>
      </c>
      <c r="D27" s="258" t="s">
        <v>479</v>
      </c>
      <c r="E27" s="259" t="s">
        <v>54</v>
      </c>
    </row>
    <row r="28" spans="1:5" ht="12.75">
      <c r="A28" s="260" t="s">
        <v>144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157</v>
      </c>
      <c r="B29" s="110"/>
      <c r="C29" s="110"/>
      <c r="D29" s="110"/>
      <c r="E29" s="263">
        <f t="shared" si="2"/>
        <v>0</v>
      </c>
    </row>
    <row r="30" spans="1:5" ht="12.75">
      <c r="A30" s="264" t="s">
        <v>145</v>
      </c>
      <c r="B30" s="111"/>
      <c r="C30" s="111"/>
      <c r="D30" s="111"/>
      <c r="E30" s="265">
        <f t="shared" si="2"/>
        <v>0</v>
      </c>
    </row>
    <row r="31" spans="1:5" ht="12.75">
      <c r="A31" s="264" t="s">
        <v>159</v>
      </c>
      <c r="B31" s="111"/>
      <c r="C31" s="111"/>
      <c r="D31" s="111"/>
      <c r="E31" s="265">
        <f t="shared" si="2"/>
        <v>0</v>
      </c>
    </row>
    <row r="32" spans="1:5" ht="12.75">
      <c r="A32" s="264" t="s">
        <v>146</v>
      </c>
      <c r="B32" s="111"/>
      <c r="C32" s="111"/>
      <c r="D32" s="111"/>
      <c r="E32" s="265">
        <f t="shared" si="2"/>
        <v>0</v>
      </c>
    </row>
    <row r="33" spans="1:5" ht="12.75">
      <c r="A33" s="264" t="s">
        <v>147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149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148</v>
      </c>
      <c r="B37" s="258" t="s">
        <v>212</v>
      </c>
      <c r="C37" s="258" t="s">
        <v>267</v>
      </c>
      <c r="D37" s="258" t="s">
        <v>479</v>
      </c>
      <c r="E37" s="259" t="s">
        <v>54</v>
      </c>
    </row>
    <row r="38" spans="1:5" ht="12.75">
      <c r="A38" s="260" t="s">
        <v>153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154</v>
      </c>
      <c r="B39" s="111"/>
      <c r="C39" s="111"/>
      <c r="D39" s="111"/>
      <c r="E39" s="265">
        <f t="shared" si="3"/>
        <v>0</v>
      </c>
    </row>
    <row r="40" spans="1:5" ht="12.75">
      <c r="A40" s="264" t="s">
        <v>155</v>
      </c>
      <c r="B40" s="111"/>
      <c r="C40" s="111"/>
      <c r="D40" s="111"/>
      <c r="E40" s="265">
        <f t="shared" si="3"/>
        <v>0</v>
      </c>
    </row>
    <row r="41" spans="1:5" ht="12.75">
      <c r="A41" s="264" t="s">
        <v>156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56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48" t="s">
        <v>480</v>
      </c>
      <c r="B47" s="648"/>
      <c r="C47" s="648"/>
      <c r="D47" s="648"/>
      <c r="E47" s="648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30" t="s">
        <v>151</v>
      </c>
      <c r="B49" s="631"/>
      <c r="C49" s="632"/>
      <c r="D49" s="651" t="s">
        <v>160</v>
      </c>
      <c r="E49" s="652"/>
      <c r="H49" s="54"/>
    </row>
    <row r="50" spans="1:5" ht="12.75">
      <c r="A50" s="633"/>
      <c r="B50" s="634"/>
      <c r="C50" s="635"/>
      <c r="D50" s="644"/>
      <c r="E50" s="645"/>
    </row>
    <row r="51" spans="1:5" ht="13.5" thickBot="1">
      <c r="A51" s="636"/>
      <c r="B51" s="637"/>
      <c r="C51" s="638"/>
      <c r="D51" s="646"/>
      <c r="E51" s="647"/>
    </row>
    <row r="52" spans="1:5" ht="13.5" thickBot="1">
      <c r="A52" s="641" t="s">
        <v>56</v>
      </c>
      <c r="B52" s="642"/>
      <c r="C52" s="643"/>
      <c r="D52" s="649">
        <f>SUM(D50:E51)</f>
        <v>0</v>
      </c>
      <c r="E52" s="650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S149"/>
  <sheetViews>
    <sheetView view="pageBreakPreview" zoomScaleSheetLayoutView="100" workbookViewId="0" topLeftCell="A1">
      <selection activeCell="M21" sqref="M21"/>
    </sheetView>
  </sheetViews>
  <sheetFormatPr defaultColWidth="9.00390625" defaultRowHeight="12.75"/>
  <cols>
    <col min="1" max="1" width="19.125" style="448" customWidth="1"/>
    <col min="2" max="2" width="64.875" style="449" customWidth="1"/>
    <col min="3" max="3" width="12.875" style="450" customWidth="1"/>
    <col min="4" max="4" width="16.00390625" style="450" hidden="1" customWidth="1"/>
    <col min="5" max="5" width="13.375" style="450" hidden="1" customWidth="1"/>
    <col min="6" max="6" width="13.00390625" style="450" hidden="1" customWidth="1"/>
    <col min="7" max="7" width="13.375" style="450" hidden="1" customWidth="1"/>
    <col min="8" max="8" width="13.00390625" style="450" hidden="1" customWidth="1"/>
    <col min="9" max="9" width="13.375" style="450" customWidth="1"/>
    <col min="10" max="10" width="13.00390625" style="450" customWidth="1"/>
    <col min="11" max="11" width="13.375" style="450" customWidth="1"/>
    <col min="12" max="16384" width="9.375" style="3" customWidth="1"/>
  </cols>
  <sheetData>
    <row r="1" spans="1:11" s="2" customFormat="1" ht="16.5" customHeight="1">
      <c r="A1" s="270"/>
      <c r="B1" s="272"/>
      <c r="C1" s="295"/>
      <c r="D1" s="295"/>
      <c r="E1" s="295"/>
      <c r="F1" s="295"/>
      <c r="G1" s="295"/>
      <c r="H1" s="295"/>
      <c r="I1" s="295"/>
      <c r="J1" s="295"/>
      <c r="K1" s="295" t="s">
        <v>616</v>
      </c>
    </row>
    <row r="2" spans="1:11" s="2" customFormat="1" ht="16.5" customHeight="1" thickBot="1">
      <c r="A2" s="270"/>
      <c r="B2" s="272"/>
      <c r="C2" s="295"/>
      <c r="D2" s="295"/>
      <c r="E2" s="295"/>
      <c r="F2" s="295"/>
      <c r="G2" s="295"/>
      <c r="H2" s="295"/>
      <c r="I2" s="295"/>
      <c r="J2" s="295"/>
      <c r="K2" s="295" t="s">
        <v>601</v>
      </c>
    </row>
    <row r="3" spans="1:11" s="115" customFormat="1" ht="21" customHeight="1">
      <c r="A3" s="465" t="s">
        <v>70</v>
      </c>
      <c r="B3" s="653" t="s">
        <v>241</v>
      </c>
      <c r="C3" s="654"/>
      <c r="D3" s="654"/>
      <c r="E3" s="654"/>
      <c r="F3" s="654"/>
      <c r="G3" s="654"/>
      <c r="H3" s="654"/>
      <c r="I3" s="654"/>
      <c r="J3" s="655"/>
      <c r="K3" s="408" t="s">
        <v>57</v>
      </c>
    </row>
    <row r="4" spans="1:11" s="115" customFormat="1" ht="16.5" thickBot="1">
      <c r="A4" s="273" t="s">
        <v>218</v>
      </c>
      <c r="B4" s="656" t="s">
        <v>493</v>
      </c>
      <c r="C4" s="657"/>
      <c r="D4" s="657"/>
      <c r="E4" s="657"/>
      <c r="F4" s="657"/>
      <c r="G4" s="657"/>
      <c r="H4" s="657"/>
      <c r="I4" s="658"/>
      <c r="J4" s="659"/>
      <c r="K4" s="598">
        <v>1</v>
      </c>
    </row>
    <row r="5" spans="1:11" s="116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/>
      <c r="J5" s="275"/>
      <c r="K5" s="275" t="s">
        <v>58</v>
      </c>
    </row>
    <row r="6" spans="1:11" ht="26.25" customHeight="1" thickBot="1">
      <c r="A6" s="466" t="s">
        <v>220</v>
      </c>
      <c r="B6" s="276" t="s">
        <v>59</v>
      </c>
      <c r="C6" s="277" t="s">
        <v>602</v>
      </c>
      <c r="D6" s="410" t="s">
        <v>603</v>
      </c>
      <c r="E6" s="277" t="s">
        <v>604</v>
      </c>
      <c r="F6" s="277" t="s">
        <v>608</v>
      </c>
      <c r="G6" s="277" t="s">
        <v>604</v>
      </c>
      <c r="H6" s="277" t="s">
        <v>610</v>
      </c>
      <c r="I6" s="277" t="s">
        <v>604</v>
      </c>
      <c r="J6" s="277" t="s">
        <v>617</v>
      </c>
      <c r="K6" s="277" t="s">
        <v>604</v>
      </c>
    </row>
    <row r="7" spans="1:11" s="77" customFormat="1" ht="12.75" customHeight="1" thickBot="1">
      <c r="A7" s="237">
        <v>1</v>
      </c>
      <c r="B7" s="238">
        <v>2</v>
      </c>
      <c r="C7" s="239">
        <v>3</v>
      </c>
      <c r="D7" s="239">
        <v>4</v>
      </c>
      <c r="E7" s="239">
        <v>4</v>
      </c>
      <c r="F7" s="239">
        <v>5</v>
      </c>
      <c r="G7" s="239">
        <v>4</v>
      </c>
      <c r="H7" s="239">
        <v>5</v>
      </c>
      <c r="I7" s="239">
        <v>4</v>
      </c>
      <c r="J7" s="239">
        <v>5</v>
      </c>
      <c r="K7" s="239">
        <v>6</v>
      </c>
    </row>
    <row r="8" spans="1:11" s="77" customFormat="1" ht="15.75" customHeight="1" thickBot="1">
      <c r="A8" s="278"/>
      <c r="B8" s="279" t="s">
        <v>61</v>
      </c>
      <c r="C8" s="411"/>
      <c r="D8" s="411"/>
      <c r="E8" s="411"/>
      <c r="F8" s="411"/>
      <c r="G8" s="411"/>
      <c r="H8" s="411"/>
      <c r="I8" s="411"/>
      <c r="J8" s="411"/>
      <c r="K8" s="411"/>
    </row>
    <row r="9" spans="1:11" s="77" customFormat="1" ht="12" customHeight="1" thickBot="1">
      <c r="A9" s="37" t="s">
        <v>21</v>
      </c>
      <c r="B9" s="21" t="s">
        <v>276</v>
      </c>
      <c r="C9" s="347">
        <f aca="true" t="shared" si="0" ref="C9:I9">+C10+C11+C12+C13+C14+C15</f>
        <v>127202</v>
      </c>
      <c r="D9" s="347">
        <f t="shared" si="0"/>
        <v>528</v>
      </c>
      <c r="E9" s="347">
        <f t="shared" si="0"/>
        <v>127730</v>
      </c>
      <c r="F9" s="347">
        <f t="shared" si="0"/>
        <v>5733</v>
      </c>
      <c r="G9" s="347">
        <f t="shared" si="0"/>
        <v>133463</v>
      </c>
      <c r="H9" s="347">
        <f t="shared" si="0"/>
        <v>0</v>
      </c>
      <c r="I9" s="347">
        <f t="shared" si="0"/>
        <v>133463</v>
      </c>
      <c r="J9" s="347">
        <f>+J10+J11+J12+J13+J14+J15</f>
        <v>1507</v>
      </c>
      <c r="K9" s="347">
        <f>+K10+K11+K12+K13+K14+K15</f>
        <v>134970</v>
      </c>
    </row>
    <row r="10" spans="1:11" s="117" customFormat="1" ht="12" customHeight="1">
      <c r="A10" s="493" t="s">
        <v>109</v>
      </c>
      <c r="B10" s="475" t="s">
        <v>277</v>
      </c>
      <c r="C10" s="350">
        <v>57089</v>
      </c>
      <c r="D10" s="350"/>
      <c r="E10" s="350">
        <f aca="true" t="shared" si="1" ref="E10:E15">C10+D10</f>
        <v>57089</v>
      </c>
      <c r="F10" s="350"/>
      <c r="G10" s="350">
        <f aca="true" t="shared" si="2" ref="G10:G15">E10+F10</f>
        <v>57089</v>
      </c>
      <c r="H10" s="350"/>
      <c r="I10" s="350">
        <f aca="true" t="shared" si="3" ref="I10:I15">G10+H10</f>
        <v>57089</v>
      </c>
      <c r="J10" s="350"/>
      <c r="K10" s="350">
        <f aca="true" t="shared" si="4" ref="K10:K15">I10+J10</f>
        <v>57089</v>
      </c>
    </row>
    <row r="11" spans="1:11" s="118" customFormat="1" ht="12" customHeight="1">
      <c r="A11" s="494" t="s">
        <v>110</v>
      </c>
      <c r="B11" s="476" t="s">
        <v>278</v>
      </c>
      <c r="C11" s="349">
        <v>21484</v>
      </c>
      <c r="D11" s="349"/>
      <c r="E11" s="350">
        <f t="shared" si="1"/>
        <v>21484</v>
      </c>
      <c r="F11" s="349"/>
      <c r="G11" s="350">
        <f t="shared" si="2"/>
        <v>21484</v>
      </c>
      <c r="H11" s="349"/>
      <c r="I11" s="350">
        <f t="shared" si="3"/>
        <v>21484</v>
      </c>
      <c r="J11" s="349"/>
      <c r="K11" s="350">
        <f t="shared" si="4"/>
        <v>21484</v>
      </c>
    </row>
    <row r="12" spans="1:11" s="118" customFormat="1" ht="12" customHeight="1">
      <c r="A12" s="494" t="s">
        <v>111</v>
      </c>
      <c r="B12" s="476" t="s">
        <v>279</v>
      </c>
      <c r="C12" s="349">
        <v>40827</v>
      </c>
      <c r="D12" s="349"/>
      <c r="E12" s="350">
        <f t="shared" si="1"/>
        <v>40827</v>
      </c>
      <c r="F12" s="349">
        <v>-65</v>
      </c>
      <c r="G12" s="350">
        <f t="shared" si="2"/>
        <v>40762</v>
      </c>
      <c r="H12" s="349"/>
      <c r="I12" s="350">
        <f t="shared" si="3"/>
        <v>40762</v>
      </c>
      <c r="J12" s="349">
        <v>87</v>
      </c>
      <c r="K12" s="350">
        <f t="shared" si="4"/>
        <v>40849</v>
      </c>
    </row>
    <row r="13" spans="1:11" s="118" customFormat="1" ht="12" customHeight="1">
      <c r="A13" s="494" t="s">
        <v>112</v>
      </c>
      <c r="B13" s="476" t="s">
        <v>280</v>
      </c>
      <c r="C13" s="349">
        <v>2709</v>
      </c>
      <c r="D13" s="349"/>
      <c r="E13" s="350">
        <f t="shared" si="1"/>
        <v>2709</v>
      </c>
      <c r="F13" s="349"/>
      <c r="G13" s="350">
        <f t="shared" si="2"/>
        <v>2709</v>
      </c>
      <c r="H13" s="349"/>
      <c r="I13" s="350">
        <f t="shared" si="3"/>
        <v>2709</v>
      </c>
      <c r="J13" s="349"/>
      <c r="K13" s="350">
        <f t="shared" si="4"/>
        <v>2709</v>
      </c>
    </row>
    <row r="14" spans="1:11" s="118" customFormat="1" ht="12" customHeight="1">
      <c r="A14" s="494" t="s">
        <v>161</v>
      </c>
      <c r="B14" s="476" t="s">
        <v>281</v>
      </c>
      <c r="C14" s="582">
        <v>5093</v>
      </c>
      <c r="D14" s="582"/>
      <c r="E14" s="350">
        <f t="shared" si="1"/>
        <v>5093</v>
      </c>
      <c r="F14" s="582">
        <v>503</v>
      </c>
      <c r="G14" s="350">
        <f t="shared" si="2"/>
        <v>5596</v>
      </c>
      <c r="H14" s="582"/>
      <c r="I14" s="350">
        <f t="shared" si="3"/>
        <v>5596</v>
      </c>
      <c r="J14" s="582"/>
      <c r="K14" s="350">
        <f t="shared" si="4"/>
        <v>5596</v>
      </c>
    </row>
    <row r="15" spans="1:11" s="117" customFormat="1" ht="12" customHeight="1" thickBot="1">
      <c r="A15" s="495" t="s">
        <v>113</v>
      </c>
      <c r="B15" s="477" t="s">
        <v>282</v>
      </c>
      <c r="C15" s="524"/>
      <c r="D15" s="594">
        <v>528</v>
      </c>
      <c r="E15" s="350">
        <f t="shared" si="1"/>
        <v>528</v>
      </c>
      <c r="F15" s="594">
        <v>5295</v>
      </c>
      <c r="G15" s="350">
        <f t="shared" si="2"/>
        <v>5823</v>
      </c>
      <c r="H15" s="594"/>
      <c r="I15" s="350">
        <f t="shared" si="3"/>
        <v>5823</v>
      </c>
      <c r="J15" s="594">
        <f>942+478</f>
        <v>1420</v>
      </c>
      <c r="K15" s="350">
        <f t="shared" si="4"/>
        <v>7243</v>
      </c>
    </row>
    <row r="16" spans="1:11" s="117" customFormat="1" ht="12" customHeight="1" thickBot="1">
      <c r="A16" s="37" t="s">
        <v>22</v>
      </c>
      <c r="B16" s="342" t="s">
        <v>283</v>
      </c>
      <c r="C16" s="347">
        <f aca="true" t="shared" si="5" ref="C16:I16">+C17+C18+C19+C20+C21</f>
        <v>31337</v>
      </c>
      <c r="D16" s="347">
        <f t="shared" si="5"/>
        <v>0</v>
      </c>
      <c r="E16" s="347">
        <f t="shared" si="5"/>
        <v>31337</v>
      </c>
      <c r="F16" s="347">
        <f t="shared" si="5"/>
        <v>102</v>
      </c>
      <c r="G16" s="347">
        <f t="shared" si="5"/>
        <v>31439</v>
      </c>
      <c r="H16" s="347">
        <f t="shared" si="5"/>
        <v>0</v>
      </c>
      <c r="I16" s="347">
        <f t="shared" si="5"/>
        <v>31439</v>
      </c>
      <c r="J16" s="347">
        <f>+J17+J18+J19+J20+J21</f>
        <v>-1504</v>
      </c>
      <c r="K16" s="347">
        <f>+K17+K18+K19+K20+K21</f>
        <v>29935</v>
      </c>
    </row>
    <row r="17" spans="1:11" s="117" customFormat="1" ht="12" customHeight="1">
      <c r="A17" s="493" t="s">
        <v>115</v>
      </c>
      <c r="B17" s="475" t="s">
        <v>284</v>
      </c>
      <c r="C17" s="350"/>
      <c r="D17" s="350"/>
      <c r="E17" s="350"/>
      <c r="F17" s="350"/>
      <c r="G17" s="350"/>
      <c r="H17" s="350"/>
      <c r="I17" s="350"/>
      <c r="J17" s="350"/>
      <c r="K17" s="350"/>
    </row>
    <row r="18" spans="1:11" s="117" customFormat="1" ht="12" customHeight="1">
      <c r="A18" s="494" t="s">
        <v>116</v>
      </c>
      <c r="B18" s="476" t="s">
        <v>285</v>
      </c>
      <c r="C18" s="349"/>
      <c r="D18" s="349"/>
      <c r="E18" s="349"/>
      <c r="F18" s="349"/>
      <c r="G18" s="349"/>
      <c r="H18" s="349"/>
      <c r="I18" s="349"/>
      <c r="J18" s="349"/>
      <c r="K18" s="349"/>
    </row>
    <row r="19" spans="1:11" s="117" customFormat="1" ht="12" customHeight="1">
      <c r="A19" s="494" t="s">
        <v>117</v>
      </c>
      <c r="B19" s="476" t="s">
        <v>523</v>
      </c>
      <c r="C19" s="349"/>
      <c r="D19" s="349"/>
      <c r="E19" s="349"/>
      <c r="F19" s="349"/>
      <c r="G19" s="349"/>
      <c r="H19" s="349"/>
      <c r="I19" s="349"/>
      <c r="J19" s="349"/>
      <c r="K19" s="349"/>
    </row>
    <row r="20" spans="1:11" s="117" customFormat="1" ht="12" customHeight="1">
      <c r="A20" s="494" t="s">
        <v>118</v>
      </c>
      <c r="B20" s="476" t="s">
        <v>524</v>
      </c>
      <c r="C20" s="349"/>
      <c r="D20" s="349"/>
      <c r="E20" s="349"/>
      <c r="F20" s="349"/>
      <c r="G20" s="349"/>
      <c r="H20" s="349"/>
      <c r="I20" s="349"/>
      <c r="J20" s="349"/>
      <c r="K20" s="349"/>
    </row>
    <row r="21" spans="1:11" s="117" customFormat="1" ht="12" customHeight="1">
      <c r="A21" s="494" t="s">
        <v>119</v>
      </c>
      <c r="B21" s="476" t="s">
        <v>286</v>
      </c>
      <c r="C21" s="349">
        <v>31337</v>
      </c>
      <c r="D21" s="349"/>
      <c r="E21" s="349">
        <f>C21+D21</f>
        <v>31337</v>
      </c>
      <c r="F21" s="349">
        <v>102</v>
      </c>
      <c r="G21" s="349">
        <f>E21+F21</f>
        <v>31439</v>
      </c>
      <c r="H21" s="349">
        <v>0</v>
      </c>
      <c r="I21" s="349">
        <f>G21+H21</f>
        <v>31439</v>
      </c>
      <c r="J21" s="349">
        <f>779-9800+40+520+6957</f>
        <v>-1504</v>
      </c>
      <c r="K21" s="349">
        <f>I21+J21</f>
        <v>29935</v>
      </c>
    </row>
    <row r="22" spans="1:11" s="118" customFormat="1" ht="12" customHeight="1" thickBot="1">
      <c r="A22" s="495" t="s">
        <v>128</v>
      </c>
      <c r="B22" s="477" t="s">
        <v>287</v>
      </c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1" s="118" customFormat="1" ht="12" customHeight="1" thickBot="1">
      <c r="A23" s="37" t="s">
        <v>23</v>
      </c>
      <c r="B23" s="21" t="s">
        <v>288</v>
      </c>
      <c r="C23" s="347">
        <f aca="true" t="shared" si="6" ref="C23:I23">+C24+C25+C26+C27+C28</f>
        <v>0</v>
      </c>
      <c r="D23" s="347">
        <f t="shared" si="6"/>
        <v>4733</v>
      </c>
      <c r="E23" s="347">
        <f t="shared" si="6"/>
        <v>4733</v>
      </c>
      <c r="F23" s="347">
        <f t="shared" si="6"/>
        <v>44000</v>
      </c>
      <c r="G23" s="347">
        <f t="shared" si="6"/>
        <v>48733</v>
      </c>
      <c r="H23" s="347">
        <f t="shared" si="6"/>
        <v>0</v>
      </c>
      <c r="I23" s="347">
        <f t="shared" si="6"/>
        <v>48733</v>
      </c>
      <c r="J23" s="347">
        <f>+J24+J25+J26+J27+J28</f>
        <v>21157</v>
      </c>
      <c r="K23" s="347">
        <f>+K24+K25+K26+K27+K28</f>
        <v>69890</v>
      </c>
    </row>
    <row r="24" spans="1:11" s="118" customFormat="1" ht="12" customHeight="1">
      <c r="A24" s="493" t="s">
        <v>98</v>
      </c>
      <c r="B24" s="475" t="s">
        <v>289</v>
      </c>
      <c r="C24" s="350"/>
      <c r="D24" s="350"/>
      <c r="E24" s="350"/>
      <c r="F24" s="350"/>
      <c r="G24" s="350"/>
      <c r="H24" s="350">
        <v>44000</v>
      </c>
      <c r="I24" s="349">
        <f>G24+H24</f>
        <v>44000</v>
      </c>
      <c r="J24" s="350"/>
      <c r="K24" s="349">
        <f>I24+J24</f>
        <v>44000</v>
      </c>
    </row>
    <row r="25" spans="1:11" s="117" customFormat="1" ht="12" customHeight="1">
      <c r="A25" s="494" t="s">
        <v>99</v>
      </c>
      <c r="B25" s="476" t="s">
        <v>290</v>
      </c>
      <c r="C25" s="349"/>
      <c r="D25" s="349"/>
      <c r="E25" s="349"/>
      <c r="F25" s="349"/>
      <c r="G25" s="349"/>
      <c r="H25" s="349"/>
      <c r="I25" s="349">
        <f>G25+H25</f>
        <v>0</v>
      </c>
      <c r="J25" s="349"/>
      <c r="K25" s="349">
        <f>I25+J25</f>
        <v>0</v>
      </c>
    </row>
    <row r="26" spans="1:11" s="118" customFormat="1" ht="12" customHeight="1">
      <c r="A26" s="494" t="s">
        <v>100</v>
      </c>
      <c r="B26" s="476" t="s">
        <v>525</v>
      </c>
      <c r="C26" s="349"/>
      <c r="D26" s="349"/>
      <c r="E26" s="349"/>
      <c r="F26" s="349"/>
      <c r="G26" s="349"/>
      <c r="H26" s="349"/>
      <c r="I26" s="349">
        <f>G26+H26</f>
        <v>0</v>
      </c>
      <c r="J26" s="349"/>
      <c r="K26" s="349">
        <f>I26+J26</f>
        <v>0</v>
      </c>
    </row>
    <row r="27" spans="1:11" s="118" customFormat="1" ht="12" customHeight="1">
      <c r="A27" s="494" t="s">
        <v>101</v>
      </c>
      <c r="B27" s="476" t="s">
        <v>526</v>
      </c>
      <c r="C27" s="349"/>
      <c r="D27" s="349"/>
      <c r="E27" s="349"/>
      <c r="F27" s="349"/>
      <c r="G27" s="349"/>
      <c r="H27" s="349"/>
      <c r="I27" s="349">
        <f>G27+H27</f>
        <v>0</v>
      </c>
      <c r="J27" s="349"/>
      <c r="K27" s="349">
        <f>I27+J27</f>
        <v>0</v>
      </c>
    </row>
    <row r="28" spans="1:11" s="118" customFormat="1" ht="12" customHeight="1">
      <c r="A28" s="494" t="s">
        <v>184</v>
      </c>
      <c r="B28" s="476" t="s">
        <v>291</v>
      </c>
      <c r="C28" s="349"/>
      <c r="D28" s="349">
        <v>4733</v>
      </c>
      <c r="E28" s="349">
        <f>C28+D28</f>
        <v>4733</v>
      </c>
      <c r="F28" s="349">
        <v>44000</v>
      </c>
      <c r="G28" s="349">
        <f>E28+F28</f>
        <v>48733</v>
      </c>
      <c r="H28" s="349">
        <v>-44000</v>
      </c>
      <c r="I28" s="349">
        <f>G28+H28</f>
        <v>4733</v>
      </c>
      <c r="J28" s="349">
        <v>21157</v>
      </c>
      <c r="K28" s="349">
        <f>I28+J28</f>
        <v>25890</v>
      </c>
    </row>
    <row r="29" spans="1:11" s="118" customFormat="1" ht="12" customHeight="1" thickBot="1">
      <c r="A29" s="495" t="s">
        <v>185</v>
      </c>
      <c r="B29" s="477" t="s">
        <v>292</v>
      </c>
      <c r="C29" s="351"/>
      <c r="D29" s="351"/>
      <c r="E29" s="351"/>
      <c r="F29" s="351"/>
      <c r="G29" s="351"/>
      <c r="H29" s="351"/>
      <c r="I29" s="351"/>
      <c r="J29" s="351"/>
      <c r="K29" s="351"/>
    </row>
    <row r="30" spans="1:11" s="118" customFormat="1" ht="12" customHeight="1" thickBot="1">
      <c r="A30" s="37" t="s">
        <v>186</v>
      </c>
      <c r="B30" s="21" t="s">
        <v>293</v>
      </c>
      <c r="C30" s="353">
        <f aca="true" t="shared" si="7" ref="C30:I30">+C31+C34+C35+C36</f>
        <v>54000</v>
      </c>
      <c r="D30" s="353">
        <f t="shared" si="7"/>
        <v>0</v>
      </c>
      <c r="E30" s="353">
        <f t="shared" si="7"/>
        <v>54000</v>
      </c>
      <c r="F30" s="353">
        <f t="shared" si="7"/>
        <v>208</v>
      </c>
      <c r="G30" s="353">
        <f t="shared" si="7"/>
        <v>54208</v>
      </c>
      <c r="H30" s="353">
        <f t="shared" si="7"/>
        <v>0</v>
      </c>
      <c r="I30" s="353">
        <f t="shared" si="7"/>
        <v>54208</v>
      </c>
      <c r="J30" s="353">
        <f>+J31+J34+J35+J36</f>
        <v>0</v>
      </c>
      <c r="K30" s="353">
        <f>+K31+K34+K35+K36</f>
        <v>54208</v>
      </c>
    </row>
    <row r="31" spans="1:11" s="118" customFormat="1" ht="12" customHeight="1">
      <c r="A31" s="493" t="s">
        <v>294</v>
      </c>
      <c r="B31" s="475" t="s">
        <v>300</v>
      </c>
      <c r="C31" s="470">
        <f>C32+C33</f>
        <v>43000</v>
      </c>
      <c r="D31" s="470">
        <f>D32+D33</f>
        <v>0</v>
      </c>
      <c r="E31" s="470">
        <f aca="true" t="shared" si="8" ref="E31:E36">C31+D31</f>
        <v>43000</v>
      </c>
      <c r="F31" s="470">
        <f>F32+F33</f>
        <v>0</v>
      </c>
      <c r="G31" s="470">
        <f aca="true" t="shared" si="9" ref="G31:G36">E31+F31</f>
        <v>43000</v>
      </c>
      <c r="H31" s="470">
        <f>H32+H33</f>
        <v>0</v>
      </c>
      <c r="I31" s="470">
        <f aca="true" t="shared" si="10" ref="I31:I36">G31+H31</f>
        <v>43000</v>
      </c>
      <c r="J31" s="470">
        <f>J32+J33</f>
        <v>0</v>
      </c>
      <c r="K31" s="470">
        <f aca="true" t="shared" si="11" ref="K31:K36">I31+J31</f>
        <v>43000</v>
      </c>
    </row>
    <row r="32" spans="1:11" s="118" customFormat="1" ht="12" customHeight="1">
      <c r="A32" s="494" t="s">
        <v>295</v>
      </c>
      <c r="B32" s="476" t="s">
        <v>301</v>
      </c>
      <c r="C32" s="349">
        <v>8000</v>
      </c>
      <c r="D32" s="349"/>
      <c r="E32" s="470">
        <f t="shared" si="8"/>
        <v>8000</v>
      </c>
      <c r="F32" s="349"/>
      <c r="G32" s="470">
        <f t="shared" si="9"/>
        <v>8000</v>
      </c>
      <c r="H32" s="349"/>
      <c r="I32" s="470">
        <f t="shared" si="10"/>
        <v>8000</v>
      </c>
      <c r="J32" s="349"/>
      <c r="K32" s="470">
        <f t="shared" si="11"/>
        <v>8000</v>
      </c>
    </row>
    <row r="33" spans="1:11" s="118" customFormat="1" ht="12" customHeight="1">
      <c r="A33" s="494" t="s">
        <v>296</v>
      </c>
      <c r="B33" s="476" t="s">
        <v>302</v>
      </c>
      <c r="C33" s="349">
        <v>35000</v>
      </c>
      <c r="D33" s="349"/>
      <c r="E33" s="470">
        <f t="shared" si="8"/>
        <v>35000</v>
      </c>
      <c r="F33" s="349"/>
      <c r="G33" s="470">
        <f t="shared" si="9"/>
        <v>35000</v>
      </c>
      <c r="H33" s="349"/>
      <c r="I33" s="470">
        <f t="shared" si="10"/>
        <v>35000</v>
      </c>
      <c r="J33" s="349"/>
      <c r="K33" s="470">
        <f t="shared" si="11"/>
        <v>35000</v>
      </c>
    </row>
    <row r="34" spans="1:11" s="118" customFormat="1" ht="12" customHeight="1">
      <c r="A34" s="494" t="s">
        <v>297</v>
      </c>
      <c r="B34" s="476" t="s">
        <v>303</v>
      </c>
      <c r="C34" s="349">
        <v>4000</v>
      </c>
      <c r="D34" s="349"/>
      <c r="E34" s="470">
        <f t="shared" si="8"/>
        <v>4000</v>
      </c>
      <c r="F34" s="349"/>
      <c r="G34" s="470">
        <f t="shared" si="9"/>
        <v>4000</v>
      </c>
      <c r="H34" s="349"/>
      <c r="I34" s="470">
        <f t="shared" si="10"/>
        <v>4000</v>
      </c>
      <c r="J34" s="349"/>
      <c r="K34" s="470">
        <f t="shared" si="11"/>
        <v>4000</v>
      </c>
    </row>
    <row r="35" spans="1:11" s="118" customFormat="1" ht="12" customHeight="1">
      <c r="A35" s="494" t="s">
        <v>298</v>
      </c>
      <c r="B35" s="476" t="s">
        <v>304</v>
      </c>
      <c r="C35" s="349">
        <v>2800</v>
      </c>
      <c r="D35" s="349"/>
      <c r="E35" s="470">
        <f t="shared" si="8"/>
        <v>2800</v>
      </c>
      <c r="F35" s="349"/>
      <c r="G35" s="470">
        <f t="shared" si="9"/>
        <v>2800</v>
      </c>
      <c r="H35" s="349"/>
      <c r="I35" s="470">
        <f t="shared" si="10"/>
        <v>2800</v>
      </c>
      <c r="J35" s="349"/>
      <c r="K35" s="470">
        <f t="shared" si="11"/>
        <v>2800</v>
      </c>
    </row>
    <row r="36" spans="1:11" s="118" customFormat="1" ht="12" customHeight="1" thickBot="1">
      <c r="A36" s="495" t="s">
        <v>299</v>
      </c>
      <c r="B36" s="477" t="s">
        <v>305</v>
      </c>
      <c r="C36" s="351">
        <v>4200</v>
      </c>
      <c r="D36" s="351"/>
      <c r="E36" s="470">
        <f t="shared" si="8"/>
        <v>4200</v>
      </c>
      <c r="F36" s="351">
        <v>208</v>
      </c>
      <c r="G36" s="470">
        <f t="shared" si="9"/>
        <v>4408</v>
      </c>
      <c r="H36" s="351"/>
      <c r="I36" s="470">
        <f t="shared" si="10"/>
        <v>4408</v>
      </c>
      <c r="J36" s="351"/>
      <c r="K36" s="470">
        <f t="shared" si="11"/>
        <v>4408</v>
      </c>
    </row>
    <row r="37" spans="1:11" s="118" customFormat="1" ht="12" customHeight="1" thickBot="1">
      <c r="A37" s="37" t="s">
        <v>25</v>
      </c>
      <c r="B37" s="21" t="s">
        <v>306</v>
      </c>
      <c r="C37" s="347">
        <f aca="true" t="shared" si="12" ref="C37:I37">SUM(C38:C47)</f>
        <v>22704</v>
      </c>
      <c r="D37" s="347">
        <f t="shared" si="12"/>
        <v>0</v>
      </c>
      <c r="E37" s="347">
        <f t="shared" si="12"/>
        <v>22704</v>
      </c>
      <c r="F37" s="347">
        <f t="shared" si="12"/>
        <v>1381</v>
      </c>
      <c r="G37" s="347">
        <f t="shared" si="12"/>
        <v>24085</v>
      </c>
      <c r="H37" s="347">
        <f t="shared" si="12"/>
        <v>0</v>
      </c>
      <c r="I37" s="347">
        <f t="shared" si="12"/>
        <v>24085</v>
      </c>
      <c r="J37" s="347">
        <f>SUM(J38:J47)</f>
        <v>0</v>
      </c>
      <c r="K37" s="347">
        <f>SUM(K38:K47)</f>
        <v>24085</v>
      </c>
    </row>
    <row r="38" spans="1:11" s="118" customFormat="1" ht="12" customHeight="1">
      <c r="A38" s="493" t="s">
        <v>102</v>
      </c>
      <c r="B38" s="475" t="s">
        <v>309</v>
      </c>
      <c r="C38" s="350"/>
      <c r="D38" s="350"/>
      <c r="E38" s="350"/>
      <c r="F38" s="350"/>
      <c r="G38" s="350"/>
      <c r="H38" s="350"/>
      <c r="I38" s="350"/>
      <c r="J38" s="350"/>
      <c r="K38" s="350"/>
    </row>
    <row r="39" spans="1:11" s="118" customFormat="1" ht="12" customHeight="1">
      <c r="A39" s="494" t="s">
        <v>103</v>
      </c>
      <c r="B39" s="476" t="s">
        <v>310</v>
      </c>
      <c r="C39" s="349">
        <v>3576</v>
      </c>
      <c r="D39" s="349"/>
      <c r="E39" s="349">
        <f>C39+D39</f>
        <v>3576</v>
      </c>
      <c r="F39" s="349">
        <v>1292</v>
      </c>
      <c r="G39" s="349">
        <f>E39+F39</f>
        <v>4868</v>
      </c>
      <c r="H39" s="349"/>
      <c r="I39" s="349">
        <f>G39+H39</f>
        <v>4868</v>
      </c>
      <c r="J39" s="349"/>
      <c r="K39" s="349">
        <f>I39+J39</f>
        <v>4868</v>
      </c>
    </row>
    <row r="40" spans="1:11" s="118" customFormat="1" ht="12" customHeight="1">
      <c r="A40" s="494" t="s">
        <v>104</v>
      </c>
      <c r="B40" s="476" t="s">
        <v>311</v>
      </c>
      <c r="C40" s="349">
        <v>1517</v>
      </c>
      <c r="D40" s="349"/>
      <c r="E40" s="349">
        <f aca="true" t="shared" si="13" ref="E40:E45">C40+D40</f>
        <v>1517</v>
      </c>
      <c r="F40" s="349">
        <v>30</v>
      </c>
      <c r="G40" s="349">
        <f aca="true" t="shared" si="14" ref="G40:G47">E40+F40</f>
        <v>1547</v>
      </c>
      <c r="H40" s="349"/>
      <c r="I40" s="349">
        <f aca="true" t="shared" si="15" ref="I40:I47">G40+H40</f>
        <v>1547</v>
      </c>
      <c r="J40" s="349"/>
      <c r="K40" s="349">
        <f aca="true" t="shared" si="16" ref="K40:K47">I40+J40</f>
        <v>1547</v>
      </c>
    </row>
    <row r="41" spans="1:11" s="118" customFormat="1" ht="12" customHeight="1">
      <c r="A41" s="494" t="s">
        <v>188</v>
      </c>
      <c r="B41" s="476" t="s">
        <v>312</v>
      </c>
      <c r="C41" s="349">
        <v>1136</v>
      </c>
      <c r="D41" s="349"/>
      <c r="E41" s="349">
        <f t="shared" si="13"/>
        <v>1136</v>
      </c>
      <c r="F41" s="349"/>
      <c r="G41" s="349">
        <f t="shared" si="14"/>
        <v>1136</v>
      </c>
      <c r="H41" s="349"/>
      <c r="I41" s="349">
        <f t="shared" si="15"/>
        <v>1136</v>
      </c>
      <c r="J41" s="349"/>
      <c r="K41" s="349">
        <f t="shared" si="16"/>
        <v>1136</v>
      </c>
    </row>
    <row r="42" spans="1:11" s="118" customFormat="1" ht="12" customHeight="1">
      <c r="A42" s="494" t="s">
        <v>189</v>
      </c>
      <c r="B42" s="476" t="s">
        <v>313</v>
      </c>
      <c r="C42" s="349">
        <v>11949</v>
      </c>
      <c r="D42" s="349"/>
      <c r="E42" s="349">
        <f t="shared" si="13"/>
        <v>11949</v>
      </c>
      <c r="F42" s="349"/>
      <c r="G42" s="349">
        <f t="shared" si="14"/>
        <v>11949</v>
      </c>
      <c r="H42" s="349"/>
      <c r="I42" s="349">
        <f t="shared" si="15"/>
        <v>11949</v>
      </c>
      <c r="J42" s="349"/>
      <c r="K42" s="349">
        <f t="shared" si="16"/>
        <v>11949</v>
      </c>
    </row>
    <row r="43" spans="1:11" s="118" customFormat="1" ht="12" customHeight="1">
      <c r="A43" s="494" t="s">
        <v>190</v>
      </c>
      <c r="B43" s="476" t="s">
        <v>314</v>
      </c>
      <c r="C43" s="349">
        <v>3726</v>
      </c>
      <c r="D43" s="349"/>
      <c r="E43" s="349">
        <f t="shared" si="13"/>
        <v>3726</v>
      </c>
      <c r="F43" s="349"/>
      <c r="G43" s="349">
        <f t="shared" si="14"/>
        <v>3726</v>
      </c>
      <c r="H43" s="349"/>
      <c r="I43" s="349">
        <f t="shared" si="15"/>
        <v>3726</v>
      </c>
      <c r="J43" s="349"/>
      <c r="K43" s="349">
        <f t="shared" si="16"/>
        <v>3726</v>
      </c>
    </row>
    <row r="44" spans="1:11" s="118" customFormat="1" ht="12" customHeight="1">
      <c r="A44" s="494" t="s">
        <v>191</v>
      </c>
      <c r="B44" s="476" t="s">
        <v>315</v>
      </c>
      <c r="C44" s="349"/>
      <c r="D44" s="349"/>
      <c r="E44" s="349">
        <f t="shared" si="13"/>
        <v>0</v>
      </c>
      <c r="F44" s="349"/>
      <c r="G44" s="349">
        <f t="shared" si="14"/>
        <v>0</v>
      </c>
      <c r="H44" s="349"/>
      <c r="I44" s="349">
        <f t="shared" si="15"/>
        <v>0</v>
      </c>
      <c r="J44" s="349"/>
      <c r="K44" s="349">
        <f t="shared" si="16"/>
        <v>0</v>
      </c>
    </row>
    <row r="45" spans="1:11" s="118" customFormat="1" ht="12" customHeight="1">
      <c r="A45" s="494" t="s">
        <v>192</v>
      </c>
      <c r="B45" s="476" t="s">
        <v>316</v>
      </c>
      <c r="C45" s="349">
        <v>800</v>
      </c>
      <c r="D45" s="349"/>
      <c r="E45" s="349">
        <f t="shared" si="13"/>
        <v>800</v>
      </c>
      <c r="F45" s="349"/>
      <c r="G45" s="349">
        <f t="shared" si="14"/>
        <v>800</v>
      </c>
      <c r="H45" s="349"/>
      <c r="I45" s="349">
        <f t="shared" si="15"/>
        <v>800</v>
      </c>
      <c r="J45" s="349"/>
      <c r="K45" s="349">
        <f t="shared" si="16"/>
        <v>800</v>
      </c>
    </row>
    <row r="46" spans="1:11" s="118" customFormat="1" ht="12" customHeight="1">
      <c r="A46" s="494" t="s">
        <v>307</v>
      </c>
      <c r="B46" s="476" t="s">
        <v>317</v>
      </c>
      <c r="C46" s="352"/>
      <c r="D46" s="352"/>
      <c r="E46" s="352"/>
      <c r="F46" s="352"/>
      <c r="G46" s="349">
        <f t="shared" si="14"/>
        <v>0</v>
      </c>
      <c r="H46" s="352"/>
      <c r="I46" s="349">
        <f t="shared" si="15"/>
        <v>0</v>
      </c>
      <c r="J46" s="352"/>
      <c r="K46" s="349">
        <f t="shared" si="16"/>
        <v>0</v>
      </c>
    </row>
    <row r="47" spans="1:11" s="118" customFormat="1" ht="12" customHeight="1" thickBot="1">
      <c r="A47" s="495" t="s">
        <v>308</v>
      </c>
      <c r="B47" s="477" t="s">
        <v>318</v>
      </c>
      <c r="C47" s="461"/>
      <c r="D47" s="461"/>
      <c r="E47" s="461"/>
      <c r="F47" s="461">
        <v>59</v>
      </c>
      <c r="G47" s="349">
        <f t="shared" si="14"/>
        <v>59</v>
      </c>
      <c r="H47" s="461"/>
      <c r="I47" s="349">
        <f t="shared" si="15"/>
        <v>59</v>
      </c>
      <c r="J47" s="461"/>
      <c r="K47" s="349">
        <f t="shared" si="16"/>
        <v>59</v>
      </c>
    </row>
    <row r="48" spans="1:11" s="118" customFormat="1" ht="12" customHeight="1" thickBot="1">
      <c r="A48" s="37" t="s">
        <v>26</v>
      </c>
      <c r="B48" s="21" t="s">
        <v>319</v>
      </c>
      <c r="C48" s="347">
        <f aca="true" t="shared" si="17" ref="C48:I48">SUM(C49:C53)</f>
        <v>0</v>
      </c>
      <c r="D48" s="347">
        <f t="shared" si="17"/>
        <v>0</v>
      </c>
      <c r="E48" s="347">
        <f t="shared" si="17"/>
        <v>0</v>
      </c>
      <c r="F48" s="347">
        <f t="shared" si="17"/>
        <v>0</v>
      </c>
      <c r="G48" s="347">
        <f t="shared" si="17"/>
        <v>0</v>
      </c>
      <c r="H48" s="347">
        <f t="shared" si="17"/>
        <v>0</v>
      </c>
      <c r="I48" s="347">
        <f t="shared" si="17"/>
        <v>0</v>
      </c>
      <c r="J48" s="347">
        <f>SUM(J49:J53)</f>
        <v>0</v>
      </c>
      <c r="K48" s="347">
        <f>SUM(K49:K53)</f>
        <v>0</v>
      </c>
    </row>
    <row r="49" spans="1:11" s="118" customFormat="1" ht="12" customHeight="1">
      <c r="A49" s="493" t="s">
        <v>105</v>
      </c>
      <c r="B49" s="475" t="s">
        <v>323</v>
      </c>
      <c r="C49" s="525"/>
      <c r="D49" s="525"/>
      <c r="E49" s="525"/>
      <c r="F49" s="525"/>
      <c r="G49" s="525"/>
      <c r="H49" s="525"/>
      <c r="I49" s="525"/>
      <c r="J49" s="525"/>
      <c r="K49" s="525"/>
    </row>
    <row r="50" spans="1:11" s="118" customFormat="1" ht="12" customHeight="1">
      <c r="A50" s="494" t="s">
        <v>106</v>
      </c>
      <c r="B50" s="476" t="s">
        <v>324</v>
      </c>
      <c r="C50" s="352"/>
      <c r="D50" s="352"/>
      <c r="E50" s="352"/>
      <c r="F50" s="352"/>
      <c r="G50" s="352"/>
      <c r="H50" s="352"/>
      <c r="I50" s="352"/>
      <c r="J50" s="352"/>
      <c r="K50" s="352"/>
    </row>
    <row r="51" spans="1:11" s="118" customFormat="1" ht="12" customHeight="1">
      <c r="A51" s="494" t="s">
        <v>320</v>
      </c>
      <c r="B51" s="476" t="s">
        <v>325</v>
      </c>
      <c r="C51" s="352"/>
      <c r="D51" s="352"/>
      <c r="E51" s="352"/>
      <c r="F51" s="352"/>
      <c r="G51" s="352"/>
      <c r="H51" s="352"/>
      <c r="I51" s="352"/>
      <c r="J51" s="352"/>
      <c r="K51" s="352"/>
    </row>
    <row r="52" spans="1:11" s="118" customFormat="1" ht="12" customHeight="1">
      <c r="A52" s="494" t="s">
        <v>321</v>
      </c>
      <c r="B52" s="476" t="s">
        <v>326</v>
      </c>
      <c r="C52" s="352"/>
      <c r="D52" s="352"/>
      <c r="E52" s="352"/>
      <c r="F52" s="352"/>
      <c r="G52" s="352"/>
      <c r="H52" s="352"/>
      <c r="I52" s="352"/>
      <c r="J52" s="352"/>
      <c r="K52" s="352"/>
    </row>
    <row r="53" spans="1:11" s="118" customFormat="1" ht="12" customHeight="1" thickBot="1">
      <c r="A53" s="495" t="s">
        <v>322</v>
      </c>
      <c r="B53" s="477" t="s">
        <v>327</v>
      </c>
      <c r="C53" s="461"/>
      <c r="D53" s="461"/>
      <c r="E53" s="461"/>
      <c r="F53" s="461"/>
      <c r="G53" s="461"/>
      <c r="H53" s="461"/>
      <c r="I53" s="461"/>
      <c r="J53" s="461"/>
      <c r="K53" s="461"/>
    </row>
    <row r="54" spans="1:11" s="118" customFormat="1" ht="12" customHeight="1" thickBot="1">
      <c r="A54" s="37" t="s">
        <v>193</v>
      </c>
      <c r="B54" s="21" t="s">
        <v>328</v>
      </c>
      <c r="C54" s="347">
        <f aca="true" t="shared" si="18" ref="C54:I54">SUM(C55:C57)</f>
        <v>0</v>
      </c>
      <c r="D54" s="347">
        <f t="shared" si="18"/>
        <v>0</v>
      </c>
      <c r="E54" s="347">
        <f t="shared" si="18"/>
        <v>0</v>
      </c>
      <c r="F54" s="347">
        <f t="shared" si="18"/>
        <v>0</v>
      </c>
      <c r="G54" s="347">
        <f t="shared" si="18"/>
        <v>0</v>
      </c>
      <c r="H54" s="347">
        <f t="shared" si="18"/>
        <v>0</v>
      </c>
      <c r="I54" s="347">
        <f t="shared" si="18"/>
        <v>0</v>
      </c>
      <c r="J54" s="347">
        <f>SUM(J55:J57)</f>
        <v>0</v>
      </c>
      <c r="K54" s="347">
        <f>SUM(K55:K57)</f>
        <v>0</v>
      </c>
    </row>
    <row r="55" spans="1:11" s="118" customFormat="1" ht="12" customHeight="1">
      <c r="A55" s="493" t="s">
        <v>107</v>
      </c>
      <c r="B55" s="475" t="s">
        <v>329</v>
      </c>
      <c r="C55" s="350"/>
      <c r="D55" s="350"/>
      <c r="E55" s="350"/>
      <c r="F55" s="350"/>
      <c r="G55" s="350"/>
      <c r="H55" s="350"/>
      <c r="I55" s="350"/>
      <c r="J55" s="350"/>
      <c r="K55" s="350"/>
    </row>
    <row r="56" spans="1:11" s="118" customFormat="1" ht="12" customHeight="1">
      <c r="A56" s="494" t="s">
        <v>108</v>
      </c>
      <c r="B56" s="476" t="s">
        <v>527</v>
      </c>
      <c r="C56" s="349"/>
      <c r="D56" s="349"/>
      <c r="E56" s="349"/>
      <c r="F56" s="349"/>
      <c r="G56" s="349"/>
      <c r="H56" s="349"/>
      <c r="I56" s="349"/>
      <c r="J56" s="349"/>
      <c r="K56" s="349"/>
    </row>
    <row r="57" spans="1:11" s="118" customFormat="1" ht="12" customHeight="1">
      <c r="A57" s="494" t="s">
        <v>333</v>
      </c>
      <c r="B57" s="476" t="s">
        <v>331</v>
      </c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s="118" customFormat="1" ht="12" customHeight="1" thickBot="1">
      <c r="A58" s="495" t="s">
        <v>334</v>
      </c>
      <c r="B58" s="477" t="s">
        <v>332</v>
      </c>
      <c r="C58" s="351"/>
      <c r="D58" s="351"/>
      <c r="E58" s="351"/>
      <c r="F58" s="351"/>
      <c r="G58" s="351"/>
      <c r="H58" s="351"/>
      <c r="I58" s="351"/>
      <c r="J58" s="351"/>
      <c r="K58" s="351"/>
    </row>
    <row r="59" spans="1:11" s="118" customFormat="1" ht="12" customHeight="1" thickBot="1">
      <c r="A59" s="37" t="s">
        <v>28</v>
      </c>
      <c r="B59" s="342" t="s">
        <v>335</v>
      </c>
      <c r="C59" s="347">
        <f aca="true" t="shared" si="19" ref="C59:I59">SUM(C60:C62)</f>
        <v>0</v>
      </c>
      <c r="D59" s="347">
        <f t="shared" si="19"/>
        <v>0</v>
      </c>
      <c r="E59" s="347">
        <f t="shared" si="19"/>
        <v>0</v>
      </c>
      <c r="F59" s="347">
        <f t="shared" si="19"/>
        <v>32</v>
      </c>
      <c r="G59" s="347">
        <f t="shared" si="19"/>
        <v>32</v>
      </c>
      <c r="H59" s="347">
        <f t="shared" si="19"/>
        <v>0</v>
      </c>
      <c r="I59" s="347">
        <f t="shared" si="19"/>
        <v>32</v>
      </c>
      <c r="J59" s="347">
        <f>SUM(J60:J62)</f>
        <v>0</v>
      </c>
      <c r="K59" s="347">
        <f>SUM(K60:K62)</f>
        <v>32</v>
      </c>
    </row>
    <row r="60" spans="1:11" s="118" customFormat="1" ht="12" customHeight="1">
      <c r="A60" s="493" t="s">
        <v>194</v>
      </c>
      <c r="B60" s="475" t="s">
        <v>337</v>
      </c>
      <c r="C60" s="352"/>
      <c r="D60" s="352"/>
      <c r="E60" s="352"/>
      <c r="F60" s="352"/>
      <c r="G60" s="352"/>
      <c r="H60" s="352"/>
      <c r="I60" s="352"/>
      <c r="J60" s="352"/>
      <c r="K60" s="352"/>
    </row>
    <row r="61" spans="1:11" s="118" customFormat="1" ht="12" customHeight="1">
      <c r="A61" s="494" t="s">
        <v>195</v>
      </c>
      <c r="B61" s="476" t="s">
        <v>528</v>
      </c>
      <c r="C61" s="352"/>
      <c r="D61" s="352"/>
      <c r="E61" s="352"/>
      <c r="F61" s="352">
        <v>32</v>
      </c>
      <c r="G61" s="352">
        <f>F61+E61</f>
        <v>32</v>
      </c>
      <c r="H61" s="352"/>
      <c r="I61" s="352">
        <f>H61+G61</f>
        <v>32</v>
      </c>
      <c r="J61" s="352"/>
      <c r="K61" s="352">
        <f>J61+I61</f>
        <v>32</v>
      </c>
    </row>
    <row r="62" spans="1:11" s="118" customFormat="1" ht="12" customHeight="1">
      <c r="A62" s="494" t="s">
        <v>247</v>
      </c>
      <c r="B62" s="476" t="s">
        <v>338</v>
      </c>
      <c r="C62" s="352"/>
      <c r="D62" s="352"/>
      <c r="E62" s="352"/>
      <c r="F62" s="352"/>
      <c r="G62" s="352"/>
      <c r="H62" s="352"/>
      <c r="I62" s="352"/>
      <c r="J62" s="352"/>
      <c r="K62" s="352"/>
    </row>
    <row r="63" spans="1:11" s="118" customFormat="1" ht="12" customHeight="1" thickBot="1">
      <c r="A63" s="495" t="s">
        <v>336</v>
      </c>
      <c r="B63" s="477" t="s">
        <v>339</v>
      </c>
      <c r="C63" s="352"/>
      <c r="D63" s="352"/>
      <c r="E63" s="352"/>
      <c r="F63" s="352"/>
      <c r="G63" s="352"/>
      <c r="H63" s="352"/>
      <c r="I63" s="352"/>
      <c r="J63" s="352"/>
      <c r="K63" s="352"/>
    </row>
    <row r="64" spans="1:11" s="118" customFormat="1" ht="12" customHeight="1" thickBot="1">
      <c r="A64" s="37" t="s">
        <v>29</v>
      </c>
      <c r="B64" s="21" t="s">
        <v>340</v>
      </c>
      <c r="C64" s="353">
        <f aca="true" t="shared" si="20" ref="C64:I64">+C9+C16+C23+C30+C37+C48+C54+C59</f>
        <v>235243</v>
      </c>
      <c r="D64" s="353">
        <f t="shared" si="20"/>
        <v>5261</v>
      </c>
      <c r="E64" s="353">
        <f t="shared" si="20"/>
        <v>240504</v>
      </c>
      <c r="F64" s="353">
        <f t="shared" si="20"/>
        <v>51456</v>
      </c>
      <c r="G64" s="353">
        <f t="shared" si="20"/>
        <v>291960</v>
      </c>
      <c r="H64" s="353">
        <f t="shared" si="20"/>
        <v>0</v>
      </c>
      <c r="I64" s="353">
        <f t="shared" si="20"/>
        <v>291960</v>
      </c>
      <c r="J64" s="353">
        <f>+J9+J16+J23+J30+J37+J48+J54+J59</f>
        <v>21160</v>
      </c>
      <c r="K64" s="353">
        <f>+K9+K16+K23+K30+K37+K48+K54+K59</f>
        <v>313120</v>
      </c>
    </row>
    <row r="65" spans="1:11" s="118" customFormat="1" ht="12" customHeight="1" thickBot="1">
      <c r="A65" s="496" t="s">
        <v>482</v>
      </c>
      <c r="B65" s="342" t="s">
        <v>342</v>
      </c>
      <c r="C65" s="347">
        <f aca="true" t="shared" si="21" ref="C65:I65">SUM(C66:C68)</f>
        <v>0</v>
      </c>
      <c r="D65" s="347">
        <f t="shared" si="21"/>
        <v>0</v>
      </c>
      <c r="E65" s="347">
        <f t="shared" si="21"/>
        <v>0</v>
      </c>
      <c r="F65" s="347">
        <f t="shared" si="21"/>
        <v>0</v>
      </c>
      <c r="G65" s="347">
        <f t="shared" si="21"/>
        <v>0</v>
      </c>
      <c r="H65" s="347">
        <f t="shared" si="21"/>
        <v>0</v>
      </c>
      <c r="I65" s="347">
        <f t="shared" si="21"/>
        <v>0</v>
      </c>
      <c r="J65" s="347">
        <f>SUM(J66:J68)</f>
        <v>0</v>
      </c>
      <c r="K65" s="347">
        <f>SUM(K66:K68)</f>
        <v>0</v>
      </c>
    </row>
    <row r="66" spans="1:11" s="118" customFormat="1" ht="12" customHeight="1">
      <c r="A66" s="493" t="s">
        <v>375</v>
      </c>
      <c r="B66" s="475" t="s">
        <v>343</v>
      </c>
      <c r="C66" s="352"/>
      <c r="D66" s="352"/>
      <c r="E66" s="352"/>
      <c r="F66" s="352"/>
      <c r="G66" s="352"/>
      <c r="H66" s="352"/>
      <c r="I66" s="352"/>
      <c r="J66" s="352"/>
      <c r="K66" s="352"/>
    </row>
    <row r="67" spans="1:11" s="118" customFormat="1" ht="12" customHeight="1">
      <c r="A67" s="494" t="s">
        <v>384</v>
      </c>
      <c r="B67" s="476" t="s">
        <v>344</v>
      </c>
      <c r="C67" s="352"/>
      <c r="D67" s="352"/>
      <c r="E67" s="352"/>
      <c r="F67" s="352"/>
      <c r="G67" s="352"/>
      <c r="H67" s="352"/>
      <c r="I67" s="352"/>
      <c r="J67" s="352"/>
      <c r="K67" s="352"/>
    </row>
    <row r="68" spans="1:11" s="118" customFormat="1" ht="12" customHeight="1" thickBot="1">
      <c r="A68" s="495" t="s">
        <v>385</v>
      </c>
      <c r="B68" s="479" t="s">
        <v>345</v>
      </c>
      <c r="C68" s="352"/>
      <c r="D68" s="352"/>
      <c r="E68" s="352"/>
      <c r="F68" s="352"/>
      <c r="G68" s="352"/>
      <c r="H68" s="352"/>
      <c r="I68" s="352"/>
      <c r="J68" s="352"/>
      <c r="K68" s="352"/>
    </row>
    <row r="69" spans="1:11" s="118" customFormat="1" ht="12" customHeight="1" thickBot="1">
      <c r="A69" s="496" t="s">
        <v>346</v>
      </c>
      <c r="B69" s="342" t="s">
        <v>347</v>
      </c>
      <c r="C69" s="347">
        <f aca="true" t="shared" si="22" ref="C69:I69">SUM(C70:C73)</f>
        <v>0</v>
      </c>
      <c r="D69" s="347">
        <f t="shared" si="22"/>
        <v>0</v>
      </c>
      <c r="E69" s="347">
        <f t="shared" si="22"/>
        <v>0</v>
      </c>
      <c r="F69" s="347">
        <f t="shared" si="22"/>
        <v>0</v>
      </c>
      <c r="G69" s="347">
        <f t="shared" si="22"/>
        <v>0</v>
      </c>
      <c r="H69" s="347">
        <f t="shared" si="22"/>
        <v>0</v>
      </c>
      <c r="I69" s="347">
        <f t="shared" si="22"/>
        <v>0</v>
      </c>
      <c r="J69" s="347">
        <f>SUM(J70:J73)</f>
        <v>0</v>
      </c>
      <c r="K69" s="347">
        <f>SUM(K70:K73)</f>
        <v>0</v>
      </c>
    </row>
    <row r="70" spans="1:11" s="118" customFormat="1" ht="12" customHeight="1">
      <c r="A70" s="493" t="s">
        <v>162</v>
      </c>
      <c r="B70" s="475" t="s">
        <v>348</v>
      </c>
      <c r="C70" s="352"/>
      <c r="D70" s="352"/>
      <c r="E70" s="352"/>
      <c r="F70" s="352"/>
      <c r="G70" s="352"/>
      <c r="H70" s="352"/>
      <c r="I70" s="352"/>
      <c r="J70" s="352"/>
      <c r="K70" s="352"/>
    </row>
    <row r="71" spans="1:11" s="118" customFormat="1" ht="12" customHeight="1">
      <c r="A71" s="494" t="s">
        <v>163</v>
      </c>
      <c r="B71" s="476" t="s">
        <v>349</v>
      </c>
      <c r="C71" s="352"/>
      <c r="D71" s="352"/>
      <c r="E71" s="352"/>
      <c r="F71" s="352"/>
      <c r="G71" s="352"/>
      <c r="H71" s="352"/>
      <c r="I71" s="352"/>
      <c r="J71" s="352"/>
      <c r="K71" s="352"/>
    </row>
    <row r="72" spans="1:11" s="118" customFormat="1" ht="12" customHeight="1">
      <c r="A72" s="494" t="s">
        <v>376</v>
      </c>
      <c r="B72" s="476" t="s">
        <v>350</v>
      </c>
      <c r="C72" s="352"/>
      <c r="D72" s="352"/>
      <c r="E72" s="352"/>
      <c r="F72" s="352"/>
      <c r="G72" s="352"/>
      <c r="H72" s="352"/>
      <c r="I72" s="352"/>
      <c r="J72" s="352"/>
      <c r="K72" s="352"/>
    </row>
    <row r="73" spans="1:11" s="118" customFormat="1" ht="12" customHeight="1" thickBot="1">
      <c r="A73" s="495" t="s">
        <v>377</v>
      </c>
      <c r="B73" s="477" t="s">
        <v>351</v>
      </c>
      <c r="C73" s="352"/>
      <c r="D73" s="352"/>
      <c r="E73" s="352"/>
      <c r="F73" s="352"/>
      <c r="G73" s="352"/>
      <c r="H73" s="352"/>
      <c r="I73" s="352"/>
      <c r="J73" s="352"/>
      <c r="K73" s="352"/>
    </row>
    <row r="74" spans="1:11" s="118" customFormat="1" ht="12" customHeight="1" thickBot="1">
      <c r="A74" s="496" t="s">
        <v>352</v>
      </c>
      <c r="B74" s="342" t="s">
        <v>353</v>
      </c>
      <c r="C74" s="347">
        <f aca="true" t="shared" si="23" ref="C74:I74">SUM(C75:C76)</f>
        <v>49993</v>
      </c>
      <c r="D74" s="347">
        <f t="shared" si="23"/>
        <v>0</v>
      </c>
      <c r="E74" s="347">
        <f t="shared" si="23"/>
        <v>49993</v>
      </c>
      <c r="F74" s="347">
        <f t="shared" si="23"/>
        <v>0</v>
      </c>
      <c r="G74" s="347">
        <f t="shared" si="23"/>
        <v>49993</v>
      </c>
      <c r="H74" s="347">
        <f t="shared" si="23"/>
        <v>0</v>
      </c>
      <c r="I74" s="347">
        <f t="shared" si="23"/>
        <v>49993</v>
      </c>
      <c r="J74" s="347">
        <f>SUM(J75:J76)</f>
        <v>8059</v>
      </c>
      <c r="K74" s="347">
        <f>SUM(K75:K76)</f>
        <v>58052</v>
      </c>
    </row>
    <row r="75" spans="1:11" s="118" customFormat="1" ht="12" customHeight="1">
      <c r="A75" s="493" t="s">
        <v>378</v>
      </c>
      <c r="B75" s="475" t="s">
        <v>354</v>
      </c>
      <c r="C75" s="352">
        <v>49993</v>
      </c>
      <c r="D75" s="352"/>
      <c r="E75" s="352">
        <f>C75+D75</f>
        <v>49993</v>
      </c>
      <c r="F75" s="352"/>
      <c r="G75" s="352">
        <f>E75+F75</f>
        <v>49993</v>
      </c>
      <c r="H75" s="352"/>
      <c r="I75" s="352">
        <f>G75+H75</f>
        <v>49993</v>
      </c>
      <c r="J75" s="352">
        <v>8059</v>
      </c>
      <c r="K75" s="352">
        <f>I75+J75</f>
        <v>58052</v>
      </c>
    </row>
    <row r="76" spans="1:11" s="118" customFormat="1" ht="12" customHeight="1" thickBot="1">
      <c r="A76" s="495" t="s">
        <v>379</v>
      </c>
      <c r="B76" s="477" t="s">
        <v>355</v>
      </c>
      <c r="C76" s="352"/>
      <c r="D76" s="352"/>
      <c r="E76" s="352"/>
      <c r="F76" s="352"/>
      <c r="G76" s="352"/>
      <c r="H76" s="352"/>
      <c r="I76" s="352"/>
      <c r="J76" s="352"/>
      <c r="K76" s="352"/>
    </row>
    <row r="77" spans="1:11" s="117" customFormat="1" ht="12" customHeight="1" thickBot="1">
      <c r="A77" s="496" t="s">
        <v>356</v>
      </c>
      <c r="B77" s="342" t="s">
        <v>357</v>
      </c>
      <c r="C77" s="347">
        <f aca="true" t="shared" si="24" ref="C77:I77">SUM(C78:C80)</f>
        <v>0</v>
      </c>
      <c r="D77" s="347">
        <f t="shared" si="24"/>
        <v>0</v>
      </c>
      <c r="E77" s="347">
        <f t="shared" si="24"/>
        <v>0</v>
      </c>
      <c r="F77" s="347">
        <f t="shared" si="24"/>
        <v>0</v>
      </c>
      <c r="G77" s="347">
        <f t="shared" si="24"/>
        <v>0</v>
      </c>
      <c r="H77" s="347">
        <f t="shared" si="24"/>
        <v>0</v>
      </c>
      <c r="I77" s="347">
        <f t="shared" si="24"/>
        <v>0</v>
      </c>
      <c r="J77" s="347">
        <f>SUM(J78:J80)</f>
        <v>0</v>
      </c>
      <c r="K77" s="347">
        <f>SUM(K78:K80)</f>
        <v>0</v>
      </c>
    </row>
    <row r="78" spans="1:11" s="118" customFormat="1" ht="12" customHeight="1">
      <c r="A78" s="493" t="s">
        <v>380</v>
      </c>
      <c r="B78" s="475" t="s">
        <v>358</v>
      </c>
      <c r="C78" s="352"/>
      <c r="D78" s="352"/>
      <c r="E78" s="352"/>
      <c r="F78" s="352"/>
      <c r="G78" s="352"/>
      <c r="H78" s="352"/>
      <c r="I78" s="352"/>
      <c r="J78" s="352"/>
      <c r="K78" s="352"/>
    </row>
    <row r="79" spans="1:11" s="118" customFormat="1" ht="12" customHeight="1">
      <c r="A79" s="494" t="s">
        <v>381</v>
      </c>
      <c r="B79" s="476" t="s">
        <v>359</v>
      </c>
      <c r="C79" s="352"/>
      <c r="D79" s="352"/>
      <c r="E79" s="352"/>
      <c r="F79" s="352"/>
      <c r="G79" s="352"/>
      <c r="H79" s="352"/>
      <c r="I79" s="352"/>
      <c r="J79" s="352"/>
      <c r="K79" s="352"/>
    </row>
    <row r="80" spans="1:11" s="118" customFormat="1" ht="12" customHeight="1" thickBot="1">
      <c r="A80" s="495" t="s">
        <v>382</v>
      </c>
      <c r="B80" s="477" t="s">
        <v>360</v>
      </c>
      <c r="C80" s="352"/>
      <c r="D80" s="352"/>
      <c r="E80" s="352"/>
      <c r="F80" s="352"/>
      <c r="G80" s="352"/>
      <c r="H80" s="352"/>
      <c r="I80" s="352"/>
      <c r="J80" s="352"/>
      <c r="K80" s="352"/>
    </row>
    <row r="81" spans="1:11" s="118" customFormat="1" ht="12" customHeight="1" thickBot="1">
      <c r="A81" s="496" t="s">
        <v>361</v>
      </c>
      <c r="B81" s="342" t="s">
        <v>383</v>
      </c>
      <c r="C81" s="347">
        <f aca="true" t="shared" si="25" ref="C81:I81">SUM(C82:C85)</f>
        <v>0</v>
      </c>
      <c r="D81" s="347">
        <f t="shared" si="25"/>
        <v>0</v>
      </c>
      <c r="E81" s="347">
        <f t="shared" si="25"/>
        <v>0</v>
      </c>
      <c r="F81" s="347">
        <f t="shared" si="25"/>
        <v>0</v>
      </c>
      <c r="G81" s="347">
        <f t="shared" si="25"/>
        <v>0</v>
      </c>
      <c r="H81" s="347">
        <f t="shared" si="25"/>
        <v>0</v>
      </c>
      <c r="I81" s="347">
        <f t="shared" si="25"/>
        <v>0</v>
      </c>
      <c r="J81" s="347">
        <f>SUM(J82:J85)</f>
        <v>0</v>
      </c>
      <c r="K81" s="347">
        <f>SUM(K82:K85)</f>
        <v>0</v>
      </c>
    </row>
    <row r="82" spans="1:11" s="118" customFormat="1" ht="12" customHeight="1">
      <c r="A82" s="497" t="s">
        <v>362</v>
      </c>
      <c r="B82" s="475" t="s">
        <v>363</v>
      </c>
      <c r="C82" s="352"/>
      <c r="D82" s="352"/>
      <c r="E82" s="352"/>
      <c r="F82" s="352"/>
      <c r="G82" s="352"/>
      <c r="H82" s="352"/>
      <c r="I82" s="352"/>
      <c r="J82" s="352"/>
      <c r="K82" s="352"/>
    </row>
    <row r="83" spans="1:11" s="118" customFormat="1" ht="12" customHeight="1">
      <c r="A83" s="498" t="s">
        <v>364</v>
      </c>
      <c r="B83" s="476" t="s">
        <v>365</v>
      </c>
      <c r="C83" s="352"/>
      <c r="D83" s="352"/>
      <c r="E83" s="352"/>
      <c r="F83" s="352"/>
      <c r="G83" s="352"/>
      <c r="H83" s="352"/>
      <c r="I83" s="352"/>
      <c r="J83" s="352"/>
      <c r="K83" s="352"/>
    </row>
    <row r="84" spans="1:11" s="118" customFormat="1" ht="12" customHeight="1">
      <c r="A84" s="498" t="s">
        <v>366</v>
      </c>
      <c r="B84" s="476" t="s">
        <v>367</v>
      </c>
      <c r="C84" s="352"/>
      <c r="D84" s="352"/>
      <c r="E84" s="352"/>
      <c r="F84" s="352"/>
      <c r="G84" s="352"/>
      <c r="H84" s="352"/>
      <c r="I84" s="352"/>
      <c r="J84" s="352"/>
      <c r="K84" s="352"/>
    </row>
    <row r="85" spans="1:11" s="117" customFormat="1" ht="12" customHeight="1" thickBot="1">
      <c r="A85" s="499" t="s">
        <v>368</v>
      </c>
      <c r="B85" s="477" t="s">
        <v>369</v>
      </c>
      <c r="C85" s="352"/>
      <c r="D85" s="352"/>
      <c r="E85" s="352"/>
      <c r="F85" s="352"/>
      <c r="G85" s="352"/>
      <c r="H85" s="352"/>
      <c r="I85" s="352"/>
      <c r="J85" s="352"/>
      <c r="K85" s="352"/>
    </row>
    <row r="86" spans="1:11" s="117" customFormat="1" ht="12" customHeight="1" thickBot="1">
      <c r="A86" s="496" t="s">
        <v>370</v>
      </c>
      <c r="B86" s="342" t="s">
        <v>371</v>
      </c>
      <c r="C86" s="526"/>
      <c r="D86" s="526"/>
      <c r="E86" s="526"/>
      <c r="F86" s="526"/>
      <c r="G86" s="526"/>
      <c r="H86" s="526"/>
      <c r="I86" s="526"/>
      <c r="J86" s="526"/>
      <c r="K86" s="526"/>
    </row>
    <row r="87" spans="1:11" s="117" customFormat="1" ht="12" customHeight="1" thickBot="1">
      <c r="A87" s="496" t="s">
        <v>372</v>
      </c>
      <c r="B87" s="483" t="s">
        <v>373</v>
      </c>
      <c r="C87" s="353">
        <f aca="true" t="shared" si="26" ref="C87:I87">+C65+C69+C74+C77+C81+C86</f>
        <v>49993</v>
      </c>
      <c r="D87" s="353">
        <f t="shared" si="26"/>
        <v>0</v>
      </c>
      <c r="E87" s="353">
        <f t="shared" si="26"/>
        <v>49993</v>
      </c>
      <c r="F87" s="353">
        <f t="shared" si="26"/>
        <v>0</v>
      </c>
      <c r="G87" s="353">
        <f t="shared" si="26"/>
        <v>49993</v>
      </c>
      <c r="H87" s="353">
        <f t="shared" si="26"/>
        <v>0</v>
      </c>
      <c r="I87" s="353">
        <f t="shared" si="26"/>
        <v>49993</v>
      </c>
      <c r="J87" s="353">
        <f>+J65+J69+J74+J77+J81+J86</f>
        <v>8059</v>
      </c>
      <c r="K87" s="353">
        <f>+K65+K69+K74+K77+K81+K86</f>
        <v>58052</v>
      </c>
    </row>
    <row r="88" spans="1:11" s="117" customFormat="1" ht="12" customHeight="1" thickBot="1">
      <c r="A88" s="500" t="s">
        <v>386</v>
      </c>
      <c r="B88" s="485" t="s">
        <v>516</v>
      </c>
      <c r="C88" s="353">
        <f aca="true" t="shared" si="27" ref="C88:I88">+C64+C87</f>
        <v>285236</v>
      </c>
      <c r="D88" s="353">
        <f t="shared" si="27"/>
        <v>5261</v>
      </c>
      <c r="E88" s="353">
        <f t="shared" si="27"/>
        <v>290497</v>
      </c>
      <c r="F88" s="353">
        <f t="shared" si="27"/>
        <v>51456</v>
      </c>
      <c r="G88" s="353">
        <f t="shared" si="27"/>
        <v>341953</v>
      </c>
      <c r="H88" s="353">
        <f t="shared" si="27"/>
        <v>0</v>
      </c>
      <c r="I88" s="353">
        <f t="shared" si="27"/>
        <v>341953</v>
      </c>
      <c r="J88" s="353">
        <f>+J64+J87</f>
        <v>29219</v>
      </c>
      <c r="K88" s="353">
        <f>+K64+K87</f>
        <v>371172</v>
      </c>
    </row>
    <row r="89" spans="1:11" s="118" customFormat="1" ht="15" customHeight="1">
      <c r="A89" s="284"/>
      <c r="B89" s="285"/>
      <c r="C89" s="416"/>
      <c r="D89" s="416"/>
      <c r="E89" s="416"/>
      <c r="F89" s="416"/>
      <c r="G89" s="416"/>
      <c r="H89" s="416"/>
      <c r="I89" s="416"/>
      <c r="J89" s="416"/>
      <c r="K89" s="416"/>
    </row>
    <row r="90" spans="1:11" ht="13.5" thickBot="1">
      <c r="A90" s="501"/>
      <c r="B90" s="287"/>
      <c r="C90" s="417"/>
      <c r="D90" s="417"/>
      <c r="E90" s="417"/>
      <c r="F90" s="417"/>
      <c r="G90" s="417"/>
      <c r="H90" s="417"/>
      <c r="I90" s="417"/>
      <c r="J90" s="417"/>
      <c r="K90" s="417"/>
    </row>
    <row r="91" spans="1:11" s="77" customFormat="1" ht="16.5" customHeight="1" thickBot="1">
      <c r="A91" s="288"/>
      <c r="B91" s="289" t="s">
        <v>63</v>
      </c>
      <c r="C91" s="418"/>
      <c r="D91" s="418"/>
      <c r="E91" s="418"/>
      <c r="F91" s="418"/>
      <c r="G91" s="418"/>
      <c r="H91" s="418"/>
      <c r="I91" s="418"/>
      <c r="J91" s="418"/>
      <c r="K91" s="418"/>
    </row>
    <row r="92" spans="1:11" s="119" customFormat="1" ht="12" customHeight="1" thickBot="1">
      <c r="A92" s="467" t="s">
        <v>21</v>
      </c>
      <c r="B92" s="31" t="s">
        <v>389</v>
      </c>
      <c r="C92" s="346">
        <f aca="true" t="shared" si="28" ref="C92:I92">SUM(C93:C97)</f>
        <v>249040</v>
      </c>
      <c r="D92" s="346">
        <f t="shared" si="28"/>
        <v>528</v>
      </c>
      <c r="E92" s="346">
        <f t="shared" si="28"/>
        <v>249568</v>
      </c>
      <c r="F92" s="346">
        <f t="shared" si="28"/>
        <v>2514</v>
      </c>
      <c r="G92" s="346">
        <f t="shared" si="28"/>
        <v>252137</v>
      </c>
      <c r="H92" s="346">
        <f t="shared" si="28"/>
        <v>0</v>
      </c>
      <c r="I92" s="346">
        <f t="shared" si="28"/>
        <v>252137</v>
      </c>
      <c r="J92" s="346">
        <f>SUM(J93:J97)</f>
        <v>9803</v>
      </c>
      <c r="K92" s="346">
        <f>SUM(K93:K97)</f>
        <v>261940</v>
      </c>
    </row>
    <row r="93" spans="1:11" ht="12" customHeight="1">
      <c r="A93" s="502" t="s">
        <v>109</v>
      </c>
      <c r="B93" s="10" t="s">
        <v>52</v>
      </c>
      <c r="C93" s="348">
        <v>31733</v>
      </c>
      <c r="D93" s="348">
        <v>262</v>
      </c>
      <c r="E93" s="589">
        <f>C93+D93</f>
        <v>31995</v>
      </c>
      <c r="F93" s="348">
        <v>276</v>
      </c>
      <c r="G93" s="589">
        <f>E93+F93</f>
        <v>32271</v>
      </c>
      <c r="H93" s="348">
        <v>15</v>
      </c>
      <c r="I93" s="589">
        <f>G93+H93</f>
        <v>32286</v>
      </c>
      <c r="J93" s="348">
        <v>6815</v>
      </c>
      <c r="K93" s="589">
        <f>I93+J93</f>
        <v>39101</v>
      </c>
    </row>
    <row r="94" spans="1:11" ht="12" customHeight="1">
      <c r="A94" s="494" t="s">
        <v>110</v>
      </c>
      <c r="B94" s="8" t="s">
        <v>196</v>
      </c>
      <c r="C94" s="349">
        <v>11382</v>
      </c>
      <c r="D94" s="349">
        <v>71</v>
      </c>
      <c r="E94" s="588">
        <f aca="true" t="shared" si="29" ref="E94:E107">C94+D94</f>
        <v>11453</v>
      </c>
      <c r="F94" s="349">
        <v>70</v>
      </c>
      <c r="G94" s="588">
        <f aca="true" t="shared" si="30" ref="G94:G107">E94+F94</f>
        <v>11523</v>
      </c>
      <c r="H94" s="349">
        <v>0</v>
      </c>
      <c r="I94" s="588">
        <f>G94+H94</f>
        <v>11523</v>
      </c>
      <c r="J94" s="349">
        <v>1209</v>
      </c>
      <c r="K94" s="588">
        <f>I94+J94</f>
        <v>12732</v>
      </c>
    </row>
    <row r="95" spans="1:11" ht="12" customHeight="1">
      <c r="A95" s="494" t="s">
        <v>111</v>
      </c>
      <c r="B95" s="8" t="s">
        <v>152</v>
      </c>
      <c r="C95" s="351">
        <v>94021</v>
      </c>
      <c r="D95" s="351"/>
      <c r="E95" s="588">
        <f t="shared" si="29"/>
        <v>94021</v>
      </c>
      <c r="F95" s="351">
        <v>1973</v>
      </c>
      <c r="G95" s="588">
        <f t="shared" si="30"/>
        <v>95994</v>
      </c>
      <c r="H95" s="351">
        <v>-266</v>
      </c>
      <c r="I95" s="588">
        <f>G95+H95</f>
        <v>95728</v>
      </c>
      <c r="J95" s="351">
        <v>1069</v>
      </c>
      <c r="K95" s="588">
        <f>I95+J95</f>
        <v>96797</v>
      </c>
    </row>
    <row r="96" spans="1:11" ht="12" customHeight="1">
      <c r="A96" s="494" t="s">
        <v>112</v>
      </c>
      <c r="B96" s="11" t="s">
        <v>197</v>
      </c>
      <c r="C96" s="351">
        <v>27345</v>
      </c>
      <c r="D96" s="351"/>
      <c r="E96" s="588">
        <f t="shared" si="29"/>
        <v>27345</v>
      </c>
      <c r="F96" s="351"/>
      <c r="G96" s="588">
        <f t="shared" si="30"/>
        <v>27345</v>
      </c>
      <c r="H96" s="351"/>
      <c r="I96" s="588">
        <f>G96+H96</f>
        <v>27345</v>
      </c>
      <c r="J96" s="351"/>
      <c r="K96" s="588">
        <f>I96+J96</f>
        <v>27345</v>
      </c>
    </row>
    <row r="97" spans="1:16" ht="12" customHeight="1">
      <c r="A97" s="494" t="s">
        <v>123</v>
      </c>
      <c r="B97" s="19" t="s">
        <v>198</v>
      </c>
      <c r="C97" s="351">
        <v>84559</v>
      </c>
      <c r="D97" s="351">
        <v>195</v>
      </c>
      <c r="E97" s="588">
        <f t="shared" si="29"/>
        <v>84754</v>
      </c>
      <c r="F97" s="351">
        <v>195</v>
      </c>
      <c r="G97" s="588">
        <v>85004</v>
      </c>
      <c r="H97" s="351">
        <v>251</v>
      </c>
      <c r="I97" s="588">
        <f>G97+H97</f>
        <v>85255</v>
      </c>
      <c r="J97" s="351">
        <v>710</v>
      </c>
      <c r="K97" s="588">
        <f>I97+J97</f>
        <v>85965</v>
      </c>
      <c r="P97" s="3" t="s">
        <v>618</v>
      </c>
    </row>
    <row r="98" spans="1:11" ht="12" customHeight="1">
      <c r="A98" s="494" t="s">
        <v>113</v>
      </c>
      <c r="B98" s="8" t="s">
        <v>390</v>
      </c>
      <c r="C98" s="351"/>
      <c r="D98" s="351"/>
      <c r="E98" s="588">
        <f t="shared" si="29"/>
        <v>0</v>
      </c>
      <c r="F98" s="351"/>
      <c r="G98" s="588">
        <f t="shared" si="30"/>
        <v>0</v>
      </c>
      <c r="H98" s="351"/>
      <c r="I98" s="588">
        <f aca="true" t="shared" si="31" ref="I98:I107">G98+H98</f>
        <v>0</v>
      </c>
      <c r="J98" s="351"/>
      <c r="K98" s="588">
        <f aca="true" t="shared" si="32" ref="K98:K107">I98+J98</f>
        <v>0</v>
      </c>
    </row>
    <row r="99" spans="1:11" ht="12" customHeight="1">
      <c r="A99" s="494" t="s">
        <v>114</v>
      </c>
      <c r="B99" s="172" t="s">
        <v>391</v>
      </c>
      <c r="C99" s="351"/>
      <c r="D99" s="351"/>
      <c r="E99" s="588">
        <f t="shared" si="29"/>
        <v>0</v>
      </c>
      <c r="F99" s="351"/>
      <c r="G99" s="588">
        <f t="shared" si="30"/>
        <v>0</v>
      </c>
      <c r="H99" s="351"/>
      <c r="I99" s="588">
        <f t="shared" si="31"/>
        <v>0</v>
      </c>
      <c r="J99" s="351"/>
      <c r="K99" s="588">
        <f t="shared" si="32"/>
        <v>0</v>
      </c>
    </row>
    <row r="100" spans="1:11" ht="12" customHeight="1">
      <c r="A100" s="494" t="s">
        <v>124</v>
      </c>
      <c r="B100" s="173" t="s">
        <v>392</v>
      </c>
      <c r="C100" s="351"/>
      <c r="D100" s="351"/>
      <c r="E100" s="588">
        <f t="shared" si="29"/>
        <v>0</v>
      </c>
      <c r="F100" s="351"/>
      <c r="G100" s="588">
        <f t="shared" si="30"/>
        <v>0</v>
      </c>
      <c r="H100" s="351"/>
      <c r="I100" s="588">
        <f t="shared" si="31"/>
        <v>0</v>
      </c>
      <c r="J100" s="351"/>
      <c r="K100" s="588">
        <f t="shared" si="32"/>
        <v>0</v>
      </c>
    </row>
    <row r="101" spans="1:11" ht="12" customHeight="1">
      <c r="A101" s="494" t="s">
        <v>125</v>
      </c>
      <c r="B101" s="173" t="s">
        <v>393</v>
      </c>
      <c r="C101" s="351"/>
      <c r="D101" s="351"/>
      <c r="E101" s="588">
        <f t="shared" si="29"/>
        <v>0</v>
      </c>
      <c r="F101" s="351"/>
      <c r="G101" s="588">
        <f t="shared" si="30"/>
        <v>0</v>
      </c>
      <c r="H101" s="351"/>
      <c r="I101" s="588">
        <f t="shared" si="31"/>
        <v>0</v>
      </c>
      <c r="J101" s="351"/>
      <c r="K101" s="588">
        <f t="shared" si="32"/>
        <v>0</v>
      </c>
    </row>
    <row r="102" spans="1:11" ht="12" customHeight="1">
      <c r="A102" s="494" t="s">
        <v>126</v>
      </c>
      <c r="B102" s="172" t="s">
        <v>394</v>
      </c>
      <c r="C102" s="351">
        <v>81319</v>
      </c>
      <c r="D102" s="351">
        <v>195</v>
      </c>
      <c r="E102" s="588">
        <f t="shared" si="29"/>
        <v>81514</v>
      </c>
      <c r="F102" s="351">
        <v>195</v>
      </c>
      <c r="G102" s="588">
        <v>81764</v>
      </c>
      <c r="H102" s="351">
        <v>0</v>
      </c>
      <c r="I102" s="588">
        <f t="shared" si="31"/>
        <v>81764</v>
      </c>
      <c r="J102" s="351">
        <f>710</f>
        <v>710</v>
      </c>
      <c r="K102" s="588">
        <f t="shared" si="32"/>
        <v>82474</v>
      </c>
    </row>
    <row r="103" spans="1:11" ht="12" customHeight="1">
      <c r="A103" s="494" t="s">
        <v>127</v>
      </c>
      <c r="B103" s="172" t="s">
        <v>395</v>
      </c>
      <c r="C103" s="351"/>
      <c r="D103" s="351"/>
      <c r="E103" s="588">
        <f t="shared" si="29"/>
        <v>0</v>
      </c>
      <c r="F103" s="351"/>
      <c r="G103" s="588">
        <f t="shared" si="30"/>
        <v>0</v>
      </c>
      <c r="H103" s="351"/>
      <c r="I103" s="588">
        <f t="shared" si="31"/>
        <v>0</v>
      </c>
      <c r="J103" s="351"/>
      <c r="K103" s="588">
        <f t="shared" si="32"/>
        <v>0</v>
      </c>
    </row>
    <row r="104" spans="1:11" ht="12" customHeight="1">
      <c r="A104" s="494" t="s">
        <v>129</v>
      </c>
      <c r="B104" s="173" t="s">
        <v>396</v>
      </c>
      <c r="C104" s="351"/>
      <c r="D104" s="351"/>
      <c r="E104" s="588">
        <f t="shared" si="29"/>
        <v>0</v>
      </c>
      <c r="F104" s="351"/>
      <c r="G104" s="588">
        <f t="shared" si="30"/>
        <v>0</v>
      </c>
      <c r="H104" s="351"/>
      <c r="I104" s="588">
        <f t="shared" si="31"/>
        <v>0</v>
      </c>
      <c r="J104" s="351"/>
      <c r="K104" s="588">
        <f t="shared" si="32"/>
        <v>0</v>
      </c>
    </row>
    <row r="105" spans="1:11" ht="12" customHeight="1">
      <c r="A105" s="503" t="s">
        <v>199</v>
      </c>
      <c r="B105" s="174" t="s">
        <v>397</v>
      </c>
      <c r="C105" s="351"/>
      <c r="D105" s="351"/>
      <c r="E105" s="588">
        <f t="shared" si="29"/>
        <v>0</v>
      </c>
      <c r="F105" s="351"/>
      <c r="G105" s="588">
        <f t="shared" si="30"/>
        <v>0</v>
      </c>
      <c r="H105" s="351"/>
      <c r="I105" s="588">
        <f t="shared" si="31"/>
        <v>0</v>
      </c>
      <c r="J105" s="351"/>
      <c r="K105" s="588">
        <f t="shared" si="32"/>
        <v>0</v>
      </c>
    </row>
    <row r="106" spans="1:11" ht="12" customHeight="1">
      <c r="A106" s="494" t="s">
        <v>387</v>
      </c>
      <c r="B106" s="174" t="s">
        <v>398</v>
      </c>
      <c r="C106" s="351"/>
      <c r="D106" s="351"/>
      <c r="E106" s="588">
        <f t="shared" si="29"/>
        <v>0</v>
      </c>
      <c r="F106" s="351"/>
      <c r="G106" s="588">
        <f t="shared" si="30"/>
        <v>0</v>
      </c>
      <c r="H106" s="351"/>
      <c r="I106" s="588">
        <f t="shared" si="31"/>
        <v>0</v>
      </c>
      <c r="J106" s="351"/>
      <c r="K106" s="588">
        <f t="shared" si="32"/>
        <v>0</v>
      </c>
    </row>
    <row r="107" spans="1:11" ht="12" customHeight="1" thickBot="1">
      <c r="A107" s="504" t="s">
        <v>388</v>
      </c>
      <c r="B107" s="175" t="s">
        <v>399</v>
      </c>
      <c r="C107" s="355">
        <v>3240</v>
      </c>
      <c r="D107" s="355"/>
      <c r="E107" s="595">
        <f t="shared" si="29"/>
        <v>3240</v>
      </c>
      <c r="F107" s="355"/>
      <c r="G107" s="595">
        <f t="shared" si="30"/>
        <v>3240</v>
      </c>
      <c r="H107" s="355">
        <v>251</v>
      </c>
      <c r="I107" s="595">
        <f t="shared" si="31"/>
        <v>3491</v>
      </c>
      <c r="J107" s="355"/>
      <c r="K107" s="595">
        <f t="shared" si="32"/>
        <v>3491</v>
      </c>
    </row>
    <row r="108" spans="1:11" ht="12" customHeight="1" thickBot="1">
      <c r="A108" s="37" t="s">
        <v>22</v>
      </c>
      <c r="B108" s="30" t="s">
        <v>400</v>
      </c>
      <c r="C108" s="347">
        <f aca="true" t="shared" si="33" ref="C108:I108">+C109+C111+C113</f>
        <v>28896</v>
      </c>
      <c r="D108" s="347">
        <f t="shared" si="33"/>
        <v>4733</v>
      </c>
      <c r="E108" s="347">
        <f t="shared" si="33"/>
        <v>33629</v>
      </c>
      <c r="F108" s="347">
        <f t="shared" si="33"/>
        <v>44032</v>
      </c>
      <c r="G108" s="347">
        <f t="shared" si="33"/>
        <v>77661</v>
      </c>
      <c r="H108" s="347">
        <f t="shared" si="33"/>
        <v>0</v>
      </c>
      <c r="I108" s="347">
        <f t="shared" si="33"/>
        <v>77661</v>
      </c>
      <c r="J108" s="347">
        <f>+J109+J111+J113</f>
        <v>11357</v>
      </c>
      <c r="K108" s="347">
        <f>+K109+K111+K113</f>
        <v>89018</v>
      </c>
    </row>
    <row r="109" spans="1:11" ht="12" customHeight="1">
      <c r="A109" s="493" t="s">
        <v>115</v>
      </c>
      <c r="B109" s="8" t="s">
        <v>245</v>
      </c>
      <c r="C109" s="350">
        <v>8936</v>
      </c>
      <c r="D109" s="350">
        <v>4733</v>
      </c>
      <c r="E109" s="350">
        <f>C109+D109</f>
        <v>13669</v>
      </c>
      <c r="F109" s="350">
        <v>32</v>
      </c>
      <c r="G109" s="350">
        <f>E109+F109</f>
        <v>13701</v>
      </c>
      <c r="H109" s="350">
        <v>7866</v>
      </c>
      <c r="I109" s="350">
        <f>G109+H109</f>
        <v>21567</v>
      </c>
      <c r="J109" s="350">
        <v>11357</v>
      </c>
      <c r="K109" s="350">
        <f>I109+J109</f>
        <v>32924</v>
      </c>
    </row>
    <row r="110" spans="1:11" ht="12" customHeight="1">
      <c r="A110" s="493" t="s">
        <v>116</v>
      </c>
      <c r="B110" s="12" t="s">
        <v>404</v>
      </c>
      <c r="C110" s="350"/>
      <c r="D110" s="350"/>
      <c r="E110" s="350">
        <f aca="true" t="shared" si="34" ref="E110:E121">C110+D110</f>
        <v>0</v>
      </c>
      <c r="F110" s="350"/>
      <c r="G110" s="350">
        <f aca="true" t="shared" si="35" ref="G110:G121">E110+F110</f>
        <v>0</v>
      </c>
      <c r="H110" s="350"/>
      <c r="I110" s="350">
        <f aca="true" t="shared" si="36" ref="I110:I121">G110+H110</f>
        <v>0</v>
      </c>
      <c r="J110" s="350"/>
      <c r="K110" s="350">
        <f aca="true" t="shared" si="37" ref="K110:K121">I110+J110</f>
        <v>0</v>
      </c>
    </row>
    <row r="111" spans="1:11" ht="12" customHeight="1">
      <c r="A111" s="493" t="s">
        <v>117</v>
      </c>
      <c r="B111" s="12" t="s">
        <v>200</v>
      </c>
      <c r="C111" s="349">
        <v>19660</v>
      </c>
      <c r="D111" s="349"/>
      <c r="E111" s="350">
        <f t="shared" si="34"/>
        <v>19660</v>
      </c>
      <c r="F111" s="349">
        <v>44000</v>
      </c>
      <c r="G111" s="350">
        <f t="shared" si="35"/>
        <v>63660</v>
      </c>
      <c r="H111" s="349">
        <v>-7866</v>
      </c>
      <c r="I111" s="350">
        <f t="shared" si="36"/>
        <v>55794</v>
      </c>
      <c r="J111" s="349"/>
      <c r="K111" s="350">
        <f t="shared" si="37"/>
        <v>55794</v>
      </c>
    </row>
    <row r="112" spans="1:11" ht="12" customHeight="1">
      <c r="A112" s="493" t="s">
        <v>118</v>
      </c>
      <c r="B112" s="12" t="s">
        <v>405</v>
      </c>
      <c r="C112" s="314"/>
      <c r="D112" s="314"/>
      <c r="E112" s="350">
        <f t="shared" si="34"/>
        <v>0</v>
      </c>
      <c r="F112" s="314"/>
      <c r="G112" s="350">
        <f t="shared" si="35"/>
        <v>0</v>
      </c>
      <c r="H112" s="314"/>
      <c r="I112" s="350">
        <f t="shared" si="36"/>
        <v>0</v>
      </c>
      <c r="J112" s="314"/>
      <c r="K112" s="350">
        <f t="shared" si="37"/>
        <v>0</v>
      </c>
    </row>
    <row r="113" spans="1:11" ht="12" customHeight="1">
      <c r="A113" s="493" t="s">
        <v>119</v>
      </c>
      <c r="B113" s="344" t="s">
        <v>248</v>
      </c>
      <c r="C113" s="314">
        <v>300</v>
      </c>
      <c r="D113" s="314"/>
      <c r="E113" s="350">
        <f t="shared" si="34"/>
        <v>300</v>
      </c>
      <c r="F113" s="314"/>
      <c r="G113" s="350">
        <f t="shared" si="35"/>
        <v>300</v>
      </c>
      <c r="H113" s="314"/>
      <c r="I113" s="350">
        <f t="shared" si="36"/>
        <v>300</v>
      </c>
      <c r="J113" s="314"/>
      <c r="K113" s="350">
        <f t="shared" si="37"/>
        <v>300</v>
      </c>
    </row>
    <row r="114" spans="1:11" ht="12" customHeight="1">
      <c r="A114" s="493" t="s">
        <v>128</v>
      </c>
      <c r="B114" s="343" t="s">
        <v>529</v>
      </c>
      <c r="C114" s="314"/>
      <c r="D114" s="314"/>
      <c r="E114" s="350">
        <f t="shared" si="34"/>
        <v>0</v>
      </c>
      <c r="F114" s="314"/>
      <c r="G114" s="350">
        <f t="shared" si="35"/>
        <v>0</v>
      </c>
      <c r="H114" s="314"/>
      <c r="I114" s="350">
        <f t="shared" si="36"/>
        <v>0</v>
      </c>
      <c r="J114" s="314"/>
      <c r="K114" s="350">
        <f t="shared" si="37"/>
        <v>0</v>
      </c>
    </row>
    <row r="115" spans="1:11" ht="12" customHeight="1">
      <c r="A115" s="493" t="s">
        <v>130</v>
      </c>
      <c r="B115" s="471" t="s">
        <v>410</v>
      </c>
      <c r="C115" s="314"/>
      <c r="D115" s="314"/>
      <c r="E115" s="350">
        <f t="shared" si="34"/>
        <v>0</v>
      </c>
      <c r="F115" s="314"/>
      <c r="G115" s="350">
        <f t="shared" si="35"/>
        <v>0</v>
      </c>
      <c r="H115" s="314"/>
      <c r="I115" s="350">
        <f t="shared" si="36"/>
        <v>0</v>
      </c>
      <c r="J115" s="314"/>
      <c r="K115" s="350">
        <f t="shared" si="37"/>
        <v>0</v>
      </c>
    </row>
    <row r="116" spans="1:11" ht="12" customHeight="1">
      <c r="A116" s="493" t="s">
        <v>201</v>
      </c>
      <c r="B116" s="173" t="s">
        <v>393</v>
      </c>
      <c r="C116" s="314"/>
      <c r="D116" s="314"/>
      <c r="E116" s="350">
        <f t="shared" si="34"/>
        <v>0</v>
      </c>
      <c r="F116" s="314"/>
      <c r="G116" s="350">
        <f t="shared" si="35"/>
        <v>0</v>
      </c>
      <c r="H116" s="314"/>
      <c r="I116" s="350">
        <f t="shared" si="36"/>
        <v>0</v>
      </c>
      <c r="J116" s="314"/>
      <c r="K116" s="350">
        <f t="shared" si="37"/>
        <v>0</v>
      </c>
    </row>
    <row r="117" spans="1:11" ht="12" customHeight="1">
      <c r="A117" s="493" t="s">
        <v>202</v>
      </c>
      <c r="B117" s="173" t="s">
        <v>409</v>
      </c>
      <c r="C117" s="314"/>
      <c r="D117" s="314"/>
      <c r="E117" s="350">
        <f t="shared" si="34"/>
        <v>0</v>
      </c>
      <c r="F117" s="314"/>
      <c r="G117" s="350">
        <f t="shared" si="35"/>
        <v>0</v>
      </c>
      <c r="H117" s="314"/>
      <c r="I117" s="350">
        <f t="shared" si="36"/>
        <v>0</v>
      </c>
      <c r="J117" s="314"/>
      <c r="K117" s="350">
        <f t="shared" si="37"/>
        <v>0</v>
      </c>
    </row>
    <row r="118" spans="1:11" ht="12" customHeight="1">
      <c r="A118" s="493" t="s">
        <v>203</v>
      </c>
      <c r="B118" s="173" t="s">
        <v>408</v>
      </c>
      <c r="C118" s="314"/>
      <c r="D118" s="314"/>
      <c r="E118" s="350">
        <f t="shared" si="34"/>
        <v>0</v>
      </c>
      <c r="F118" s="314"/>
      <c r="G118" s="350">
        <f t="shared" si="35"/>
        <v>0</v>
      </c>
      <c r="H118" s="314"/>
      <c r="I118" s="350">
        <f t="shared" si="36"/>
        <v>0</v>
      </c>
      <c r="J118" s="314"/>
      <c r="K118" s="350">
        <f t="shared" si="37"/>
        <v>0</v>
      </c>
    </row>
    <row r="119" spans="1:11" ht="12" customHeight="1">
      <c r="A119" s="493" t="s">
        <v>401</v>
      </c>
      <c r="B119" s="173" t="s">
        <v>396</v>
      </c>
      <c r="C119" s="314"/>
      <c r="D119" s="314"/>
      <c r="E119" s="350">
        <f t="shared" si="34"/>
        <v>0</v>
      </c>
      <c r="F119" s="314"/>
      <c r="G119" s="350">
        <f t="shared" si="35"/>
        <v>0</v>
      </c>
      <c r="H119" s="314"/>
      <c r="I119" s="350">
        <f t="shared" si="36"/>
        <v>0</v>
      </c>
      <c r="J119" s="314"/>
      <c r="K119" s="350">
        <f t="shared" si="37"/>
        <v>0</v>
      </c>
    </row>
    <row r="120" spans="1:11" ht="12" customHeight="1">
      <c r="A120" s="493" t="s">
        <v>402</v>
      </c>
      <c r="B120" s="173" t="s">
        <v>407</v>
      </c>
      <c r="C120" s="314"/>
      <c r="D120" s="314"/>
      <c r="E120" s="350">
        <f t="shared" si="34"/>
        <v>0</v>
      </c>
      <c r="F120" s="314"/>
      <c r="G120" s="350">
        <f t="shared" si="35"/>
        <v>0</v>
      </c>
      <c r="H120" s="314"/>
      <c r="I120" s="350">
        <f t="shared" si="36"/>
        <v>0</v>
      </c>
      <c r="J120" s="314"/>
      <c r="K120" s="350">
        <f t="shared" si="37"/>
        <v>0</v>
      </c>
    </row>
    <row r="121" spans="1:11" ht="12" customHeight="1" thickBot="1">
      <c r="A121" s="503" t="s">
        <v>403</v>
      </c>
      <c r="B121" s="173" t="s">
        <v>406</v>
      </c>
      <c r="C121" s="316">
        <v>300</v>
      </c>
      <c r="D121" s="316"/>
      <c r="E121" s="350">
        <f t="shared" si="34"/>
        <v>300</v>
      </c>
      <c r="F121" s="316"/>
      <c r="G121" s="350">
        <f t="shared" si="35"/>
        <v>300</v>
      </c>
      <c r="H121" s="316"/>
      <c r="I121" s="350">
        <f t="shared" si="36"/>
        <v>300</v>
      </c>
      <c r="J121" s="316"/>
      <c r="K121" s="350">
        <f t="shared" si="37"/>
        <v>300</v>
      </c>
    </row>
    <row r="122" spans="1:11" ht="12" customHeight="1" thickBot="1">
      <c r="A122" s="37" t="s">
        <v>23</v>
      </c>
      <c r="B122" s="153" t="s">
        <v>411</v>
      </c>
      <c r="C122" s="347">
        <f aca="true" t="shared" si="38" ref="C122:I122">+C123+C124</f>
        <v>7300</v>
      </c>
      <c r="D122" s="347">
        <f t="shared" si="38"/>
        <v>0</v>
      </c>
      <c r="E122" s="347">
        <f t="shared" si="38"/>
        <v>7300</v>
      </c>
      <c r="F122" s="347">
        <f t="shared" si="38"/>
        <v>4855</v>
      </c>
      <c r="G122" s="347">
        <f t="shared" si="38"/>
        <v>12155</v>
      </c>
      <c r="H122" s="347">
        <f t="shared" si="38"/>
        <v>0</v>
      </c>
      <c r="I122" s="347">
        <f t="shared" si="38"/>
        <v>12155</v>
      </c>
      <c r="J122" s="347">
        <f>+J123+J124</f>
        <v>8059</v>
      </c>
      <c r="K122" s="347">
        <f>+K123+K124</f>
        <v>20214</v>
      </c>
    </row>
    <row r="123" spans="1:11" ht="12" customHeight="1">
      <c r="A123" s="493" t="s">
        <v>98</v>
      </c>
      <c r="B123" s="9" t="s">
        <v>65</v>
      </c>
      <c r="C123" s="350"/>
      <c r="D123" s="350"/>
      <c r="E123" s="350"/>
      <c r="F123" s="350"/>
      <c r="G123" s="350"/>
      <c r="H123" s="350"/>
      <c r="I123" s="350"/>
      <c r="J123" s="350"/>
      <c r="K123" s="350"/>
    </row>
    <row r="124" spans="1:11" ht="12" customHeight="1" thickBot="1">
      <c r="A124" s="495" t="s">
        <v>99</v>
      </c>
      <c r="B124" s="12" t="s">
        <v>66</v>
      </c>
      <c r="C124" s="351">
        <v>7300</v>
      </c>
      <c r="D124" s="351"/>
      <c r="E124" s="351">
        <f>C124+D124</f>
        <v>7300</v>
      </c>
      <c r="F124" s="351">
        <v>4855</v>
      </c>
      <c r="G124" s="351">
        <f>E124+F124</f>
        <v>12155</v>
      </c>
      <c r="H124" s="351">
        <v>0</v>
      </c>
      <c r="I124" s="351">
        <f>G124+H124</f>
        <v>12155</v>
      </c>
      <c r="J124" s="351">
        <v>8059</v>
      </c>
      <c r="K124" s="351">
        <f>I124+J124</f>
        <v>20214</v>
      </c>
    </row>
    <row r="125" spans="1:11" ht="12" customHeight="1" thickBot="1">
      <c r="A125" s="37" t="s">
        <v>24</v>
      </c>
      <c r="B125" s="153" t="s">
        <v>412</v>
      </c>
      <c r="C125" s="347">
        <f aca="true" t="shared" si="39" ref="C125:I125">+C92+C108+C122</f>
        <v>285236</v>
      </c>
      <c r="D125" s="347">
        <f t="shared" si="39"/>
        <v>5261</v>
      </c>
      <c r="E125" s="347">
        <f t="shared" si="39"/>
        <v>290497</v>
      </c>
      <c r="F125" s="347">
        <f t="shared" si="39"/>
        <v>51401</v>
      </c>
      <c r="G125" s="347">
        <f t="shared" si="39"/>
        <v>341953</v>
      </c>
      <c r="H125" s="347">
        <f t="shared" si="39"/>
        <v>0</v>
      </c>
      <c r="I125" s="347">
        <f t="shared" si="39"/>
        <v>341953</v>
      </c>
      <c r="J125" s="347">
        <f>+J92+J108+J122</f>
        <v>29219</v>
      </c>
      <c r="K125" s="347">
        <f>+K92+K108+K122</f>
        <v>371172</v>
      </c>
    </row>
    <row r="126" spans="1:11" ht="12" customHeight="1" thickBot="1">
      <c r="A126" s="37" t="s">
        <v>25</v>
      </c>
      <c r="B126" s="153" t="s">
        <v>413</v>
      </c>
      <c r="C126" s="347">
        <f aca="true" t="shared" si="40" ref="C126:I126">+C127+C128+C129</f>
        <v>0</v>
      </c>
      <c r="D126" s="347">
        <f t="shared" si="40"/>
        <v>0</v>
      </c>
      <c r="E126" s="347">
        <f t="shared" si="40"/>
        <v>0</v>
      </c>
      <c r="F126" s="347">
        <f t="shared" si="40"/>
        <v>0</v>
      </c>
      <c r="G126" s="347">
        <f t="shared" si="40"/>
        <v>0</v>
      </c>
      <c r="H126" s="347">
        <f t="shared" si="40"/>
        <v>0</v>
      </c>
      <c r="I126" s="347">
        <f t="shared" si="40"/>
        <v>0</v>
      </c>
      <c r="J126" s="347">
        <f>+J127+J128+J129</f>
        <v>0</v>
      </c>
      <c r="K126" s="347">
        <f>+K127+K128+K129</f>
        <v>0</v>
      </c>
    </row>
    <row r="127" spans="1:11" s="119" customFormat="1" ht="12" customHeight="1">
      <c r="A127" s="493" t="s">
        <v>102</v>
      </c>
      <c r="B127" s="9" t="s">
        <v>414</v>
      </c>
      <c r="C127" s="314"/>
      <c r="D127" s="314"/>
      <c r="E127" s="314"/>
      <c r="F127" s="314"/>
      <c r="G127" s="314"/>
      <c r="H127" s="314"/>
      <c r="I127" s="314"/>
      <c r="J127" s="314"/>
      <c r="K127" s="314"/>
    </row>
    <row r="128" spans="1:11" ht="12" customHeight="1">
      <c r="A128" s="493" t="s">
        <v>103</v>
      </c>
      <c r="B128" s="9" t="s">
        <v>415</v>
      </c>
      <c r="C128" s="314"/>
      <c r="D128" s="314"/>
      <c r="E128" s="314"/>
      <c r="F128" s="314"/>
      <c r="G128" s="314"/>
      <c r="H128" s="314"/>
      <c r="I128" s="314"/>
      <c r="J128" s="314"/>
      <c r="K128" s="314"/>
    </row>
    <row r="129" spans="1:11" ht="12" customHeight="1" thickBot="1">
      <c r="A129" s="503" t="s">
        <v>104</v>
      </c>
      <c r="B129" s="7" t="s">
        <v>416</v>
      </c>
      <c r="C129" s="314"/>
      <c r="D129" s="314"/>
      <c r="E129" s="314"/>
      <c r="F129" s="314"/>
      <c r="G129" s="314"/>
      <c r="H129" s="314"/>
      <c r="I129" s="314"/>
      <c r="J129" s="314"/>
      <c r="K129" s="314"/>
    </row>
    <row r="130" spans="1:11" ht="12" customHeight="1" thickBot="1">
      <c r="A130" s="37" t="s">
        <v>26</v>
      </c>
      <c r="B130" s="153" t="s">
        <v>481</v>
      </c>
      <c r="C130" s="347">
        <f aca="true" t="shared" si="41" ref="C130:I130">+C131+C132+C133+C134</f>
        <v>0</v>
      </c>
      <c r="D130" s="347">
        <f t="shared" si="41"/>
        <v>0</v>
      </c>
      <c r="E130" s="347">
        <f t="shared" si="41"/>
        <v>0</v>
      </c>
      <c r="F130" s="347">
        <f t="shared" si="41"/>
        <v>0</v>
      </c>
      <c r="G130" s="347">
        <f t="shared" si="41"/>
        <v>0</v>
      </c>
      <c r="H130" s="347">
        <f t="shared" si="41"/>
        <v>0</v>
      </c>
      <c r="I130" s="347">
        <f t="shared" si="41"/>
        <v>0</v>
      </c>
      <c r="J130" s="347">
        <f>+J131+J132+J133+J134</f>
        <v>0</v>
      </c>
      <c r="K130" s="347">
        <f>+K131+K132+K133+K134</f>
        <v>0</v>
      </c>
    </row>
    <row r="131" spans="1:11" ht="12" customHeight="1">
      <c r="A131" s="493" t="s">
        <v>105</v>
      </c>
      <c r="B131" s="9" t="s">
        <v>417</v>
      </c>
      <c r="C131" s="314"/>
      <c r="D131" s="314"/>
      <c r="E131" s="314"/>
      <c r="F131" s="314"/>
      <c r="G131" s="314"/>
      <c r="H131" s="314"/>
      <c r="I131" s="314"/>
      <c r="J131" s="314"/>
      <c r="K131" s="314"/>
    </row>
    <row r="132" spans="1:11" ht="12" customHeight="1">
      <c r="A132" s="493" t="s">
        <v>106</v>
      </c>
      <c r="B132" s="9" t="s">
        <v>418</v>
      </c>
      <c r="C132" s="314"/>
      <c r="D132" s="314"/>
      <c r="E132" s="314"/>
      <c r="F132" s="314"/>
      <c r="G132" s="314"/>
      <c r="H132" s="314"/>
      <c r="I132" s="314"/>
      <c r="J132" s="314"/>
      <c r="K132" s="314"/>
    </row>
    <row r="133" spans="1:11" ht="12" customHeight="1">
      <c r="A133" s="493" t="s">
        <v>320</v>
      </c>
      <c r="B133" s="9" t="s">
        <v>419</v>
      </c>
      <c r="C133" s="314"/>
      <c r="D133" s="314"/>
      <c r="E133" s="314"/>
      <c r="F133" s="314"/>
      <c r="G133" s="314"/>
      <c r="H133" s="314"/>
      <c r="I133" s="314"/>
      <c r="J133" s="314"/>
      <c r="K133" s="314"/>
    </row>
    <row r="134" spans="1:11" s="119" customFormat="1" ht="12" customHeight="1" thickBot="1">
      <c r="A134" s="503" t="s">
        <v>321</v>
      </c>
      <c r="B134" s="7" t="s">
        <v>420</v>
      </c>
      <c r="C134" s="314"/>
      <c r="D134" s="314"/>
      <c r="E134" s="314"/>
      <c r="F134" s="314"/>
      <c r="G134" s="314"/>
      <c r="H134" s="314"/>
      <c r="I134" s="314"/>
      <c r="J134" s="314"/>
      <c r="K134" s="314"/>
    </row>
    <row r="135" spans="1:19" ht="12" customHeight="1" thickBot="1">
      <c r="A135" s="37" t="s">
        <v>27</v>
      </c>
      <c r="B135" s="153" t="s">
        <v>421</v>
      </c>
      <c r="C135" s="353">
        <f aca="true" t="shared" si="42" ref="C135:I135">+C136+C137+C138+C139</f>
        <v>0</v>
      </c>
      <c r="D135" s="353">
        <f t="shared" si="42"/>
        <v>0</v>
      </c>
      <c r="E135" s="353">
        <f t="shared" si="42"/>
        <v>0</v>
      </c>
      <c r="F135" s="353">
        <f t="shared" si="42"/>
        <v>0</v>
      </c>
      <c r="G135" s="353">
        <f t="shared" si="42"/>
        <v>0</v>
      </c>
      <c r="H135" s="353">
        <f t="shared" si="42"/>
        <v>0</v>
      </c>
      <c r="I135" s="353">
        <f t="shared" si="42"/>
        <v>0</v>
      </c>
      <c r="J135" s="353">
        <f>+J136+J137+J138+J139</f>
        <v>0</v>
      </c>
      <c r="K135" s="353">
        <f>+K136+K137+K138+K139</f>
        <v>0</v>
      </c>
      <c r="S135" s="296"/>
    </row>
    <row r="136" spans="1:11" ht="12.75">
      <c r="A136" s="493" t="s">
        <v>107</v>
      </c>
      <c r="B136" s="9" t="s">
        <v>422</v>
      </c>
      <c r="C136" s="314"/>
      <c r="D136" s="314"/>
      <c r="E136" s="314"/>
      <c r="F136" s="314"/>
      <c r="G136" s="314"/>
      <c r="H136" s="314"/>
      <c r="I136" s="314"/>
      <c r="J136" s="314"/>
      <c r="K136" s="314"/>
    </row>
    <row r="137" spans="1:11" ht="12" customHeight="1">
      <c r="A137" s="493" t="s">
        <v>108</v>
      </c>
      <c r="B137" s="9" t="s">
        <v>432</v>
      </c>
      <c r="C137" s="314"/>
      <c r="D137" s="314"/>
      <c r="E137" s="314"/>
      <c r="F137" s="314"/>
      <c r="G137" s="314"/>
      <c r="H137" s="314"/>
      <c r="I137" s="314"/>
      <c r="J137" s="314"/>
      <c r="K137" s="314"/>
    </row>
    <row r="138" spans="1:11" s="119" customFormat="1" ht="12" customHeight="1">
      <c r="A138" s="493" t="s">
        <v>333</v>
      </c>
      <c r="B138" s="9" t="s">
        <v>423</v>
      </c>
      <c r="C138" s="314"/>
      <c r="D138" s="314"/>
      <c r="E138" s="314"/>
      <c r="F138" s="314"/>
      <c r="G138" s="314"/>
      <c r="H138" s="314"/>
      <c r="I138" s="314"/>
      <c r="J138" s="314"/>
      <c r="K138" s="314"/>
    </row>
    <row r="139" spans="1:11" s="119" customFormat="1" ht="12" customHeight="1" thickBot="1">
      <c r="A139" s="503" t="s">
        <v>334</v>
      </c>
      <c r="B139" s="7" t="s">
        <v>424</v>
      </c>
      <c r="C139" s="314"/>
      <c r="D139" s="314"/>
      <c r="E139" s="314"/>
      <c r="F139" s="314"/>
      <c r="G139" s="314"/>
      <c r="H139" s="314"/>
      <c r="I139" s="314"/>
      <c r="J139" s="314"/>
      <c r="K139" s="314"/>
    </row>
    <row r="140" spans="1:11" s="119" customFormat="1" ht="12" customHeight="1" thickBot="1">
      <c r="A140" s="37" t="s">
        <v>28</v>
      </c>
      <c r="B140" s="153" t="s">
        <v>425</v>
      </c>
      <c r="C140" s="356">
        <f aca="true" t="shared" si="43" ref="C140:I140">+C141+C142+C143+C144</f>
        <v>0</v>
      </c>
      <c r="D140" s="356">
        <f t="shared" si="43"/>
        <v>0</v>
      </c>
      <c r="E140" s="356">
        <f t="shared" si="43"/>
        <v>0</v>
      </c>
      <c r="F140" s="356">
        <f t="shared" si="43"/>
        <v>0</v>
      </c>
      <c r="G140" s="356">
        <f t="shared" si="43"/>
        <v>0</v>
      </c>
      <c r="H140" s="356">
        <f t="shared" si="43"/>
        <v>0</v>
      </c>
      <c r="I140" s="356">
        <f t="shared" si="43"/>
        <v>0</v>
      </c>
      <c r="J140" s="356">
        <f>+J141+J142+J143+J144</f>
        <v>0</v>
      </c>
      <c r="K140" s="356">
        <f>+K141+K142+K143+K144</f>
        <v>0</v>
      </c>
    </row>
    <row r="141" spans="1:11" s="119" customFormat="1" ht="12" customHeight="1">
      <c r="A141" s="493" t="s">
        <v>194</v>
      </c>
      <c r="B141" s="9" t="s">
        <v>426</v>
      </c>
      <c r="C141" s="314"/>
      <c r="D141" s="314"/>
      <c r="E141" s="314"/>
      <c r="F141" s="314"/>
      <c r="G141" s="314"/>
      <c r="H141" s="314"/>
      <c r="I141" s="314"/>
      <c r="J141" s="314"/>
      <c r="K141" s="314"/>
    </row>
    <row r="142" spans="1:11" s="119" customFormat="1" ht="12" customHeight="1">
      <c r="A142" s="493" t="s">
        <v>195</v>
      </c>
      <c r="B142" s="9" t="s">
        <v>427</v>
      </c>
      <c r="C142" s="314"/>
      <c r="D142" s="314"/>
      <c r="E142" s="314"/>
      <c r="F142" s="314"/>
      <c r="G142" s="314"/>
      <c r="H142" s="314"/>
      <c r="I142" s="314"/>
      <c r="J142" s="314"/>
      <c r="K142" s="314"/>
    </row>
    <row r="143" spans="1:11" s="119" customFormat="1" ht="12" customHeight="1">
      <c r="A143" s="493" t="s">
        <v>247</v>
      </c>
      <c r="B143" s="9" t="s">
        <v>428</v>
      </c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1:11" ht="12.75" customHeight="1" thickBot="1">
      <c r="A144" s="493" t="s">
        <v>336</v>
      </c>
      <c r="B144" s="9" t="s">
        <v>429</v>
      </c>
      <c r="C144" s="314"/>
      <c r="D144" s="314"/>
      <c r="E144" s="314"/>
      <c r="F144" s="314"/>
      <c r="G144" s="314"/>
      <c r="H144" s="314"/>
      <c r="I144" s="314"/>
      <c r="J144" s="314"/>
      <c r="K144" s="314"/>
    </row>
    <row r="145" spans="1:11" ht="12" customHeight="1" thickBot="1">
      <c r="A145" s="37" t="s">
        <v>29</v>
      </c>
      <c r="B145" s="153" t="s">
        <v>430</v>
      </c>
      <c r="C145" s="487">
        <f aca="true" t="shared" si="44" ref="C145:I145">+C126+C130+C135+C140</f>
        <v>0</v>
      </c>
      <c r="D145" s="487">
        <f t="shared" si="44"/>
        <v>0</v>
      </c>
      <c r="E145" s="487">
        <f t="shared" si="44"/>
        <v>0</v>
      </c>
      <c r="F145" s="487">
        <f t="shared" si="44"/>
        <v>0</v>
      </c>
      <c r="G145" s="487">
        <f t="shared" si="44"/>
        <v>0</v>
      </c>
      <c r="H145" s="487">
        <f t="shared" si="44"/>
        <v>0</v>
      </c>
      <c r="I145" s="487">
        <f t="shared" si="44"/>
        <v>0</v>
      </c>
      <c r="J145" s="487">
        <f>+J126+J130+J135+J140</f>
        <v>0</v>
      </c>
      <c r="K145" s="487">
        <f>+K126+K130+K135+K140</f>
        <v>0</v>
      </c>
    </row>
    <row r="146" spans="1:11" ht="15" customHeight="1" thickBot="1">
      <c r="A146" s="505" t="s">
        <v>30</v>
      </c>
      <c r="B146" s="437" t="s">
        <v>431</v>
      </c>
      <c r="C146" s="487">
        <f aca="true" t="shared" si="45" ref="C146:I146">+C125+C145</f>
        <v>285236</v>
      </c>
      <c r="D146" s="487">
        <f t="shared" si="45"/>
        <v>5261</v>
      </c>
      <c r="E146" s="487">
        <f t="shared" si="45"/>
        <v>290497</v>
      </c>
      <c r="F146" s="487">
        <f t="shared" si="45"/>
        <v>51401</v>
      </c>
      <c r="G146" s="487">
        <f t="shared" si="45"/>
        <v>341953</v>
      </c>
      <c r="H146" s="487">
        <f t="shared" si="45"/>
        <v>0</v>
      </c>
      <c r="I146" s="487">
        <f t="shared" si="45"/>
        <v>341953</v>
      </c>
      <c r="J146" s="487">
        <f>+J125+J145</f>
        <v>29219</v>
      </c>
      <c r="K146" s="487">
        <f>+K125+K145</f>
        <v>371172</v>
      </c>
    </row>
    <row r="147" ht="13.5" thickBot="1"/>
    <row r="148" spans="1:11" ht="15" customHeight="1" thickBot="1">
      <c r="A148" s="293" t="s">
        <v>221</v>
      </c>
      <c r="B148" s="294"/>
      <c r="C148" s="150">
        <v>17</v>
      </c>
      <c r="D148" s="150">
        <v>17</v>
      </c>
      <c r="E148" s="150">
        <v>17</v>
      </c>
      <c r="F148" s="150">
        <v>17</v>
      </c>
      <c r="G148" s="150">
        <v>17</v>
      </c>
      <c r="H148" s="150">
        <v>17</v>
      </c>
      <c r="I148" s="150">
        <v>17</v>
      </c>
      <c r="J148" s="150">
        <v>17</v>
      </c>
      <c r="K148" s="150">
        <v>17</v>
      </c>
    </row>
    <row r="149" spans="1:11" ht="14.25" customHeight="1" thickBot="1">
      <c r="A149" s="293" t="s">
        <v>222</v>
      </c>
      <c r="B149" s="294"/>
      <c r="C149" s="150">
        <v>14</v>
      </c>
      <c r="D149" s="150">
        <v>14</v>
      </c>
      <c r="E149" s="150">
        <v>14</v>
      </c>
      <c r="F149" s="150">
        <v>14</v>
      </c>
      <c r="G149" s="150">
        <v>14</v>
      </c>
      <c r="H149" s="150">
        <v>14</v>
      </c>
      <c r="I149" s="150">
        <v>14</v>
      </c>
      <c r="J149" s="150">
        <v>14</v>
      </c>
      <c r="K149" s="150">
        <v>14</v>
      </c>
    </row>
  </sheetData>
  <sheetProtection formatCells="0"/>
  <mergeCells count="2">
    <mergeCell ref="B3:J3"/>
    <mergeCell ref="B4:J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workbookViewId="0" topLeftCell="A1">
      <selection activeCell="M7" sqref="M7"/>
    </sheetView>
  </sheetViews>
  <sheetFormatPr defaultColWidth="9.00390625" defaultRowHeight="12.75"/>
  <cols>
    <col min="1" max="1" width="13.875" style="291" customWidth="1"/>
    <col min="2" max="2" width="62.125" style="292" customWidth="1"/>
    <col min="3" max="3" width="16.00390625" style="292" customWidth="1"/>
    <col min="4" max="4" width="17.00390625" style="292" hidden="1" customWidth="1"/>
    <col min="5" max="6" width="15.375" style="292" hidden="1" customWidth="1"/>
    <col min="7" max="7" width="17.375" style="292" hidden="1" customWidth="1"/>
    <col min="8" max="8" width="15.375" style="292" hidden="1" customWidth="1"/>
    <col min="9" max="9" width="17.375" style="292" customWidth="1"/>
    <col min="10" max="10" width="15.375" style="292" customWidth="1"/>
    <col min="11" max="11" width="17.375" style="292" customWidth="1"/>
    <col min="12" max="16384" width="9.375" style="292" customWidth="1"/>
  </cols>
  <sheetData>
    <row r="1" spans="5:11" ht="17.25" customHeight="1">
      <c r="E1" s="517"/>
      <c r="G1" s="517"/>
      <c r="I1" s="517"/>
      <c r="K1" s="517" t="s">
        <v>619</v>
      </c>
    </row>
    <row r="2" spans="1:11" s="271" customFormat="1" ht="15.75" customHeight="1" thickBot="1">
      <c r="A2" s="270"/>
      <c r="B2" s="272"/>
      <c r="C2" s="517"/>
      <c r="D2" s="517"/>
      <c r="E2" s="295"/>
      <c r="F2" s="517"/>
      <c r="G2" s="295"/>
      <c r="H2" s="517"/>
      <c r="I2" s="295"/>
      <c r="J2" s="517"/>
      <c r="K2" s="295" t="s">
        <v>605</v>
      </c>
    </row>
    <row r="3" spans="1:11" s="518" customFormat="1" ht="33" customHeight="1">
      <c r="A3" s="465" t="s">
        <v>219</v>
      </c>
      <c r="B3" s="653" t="s">
        <v>540</v>
      </c>
      <c r="C3" s="654"/>
      <c r="D3" s="654"/>
      <c r="E3" s="654"/>
      <c r="F3" s="654"/>
      <c r="G3" s="654"/>
      <c r="H3" s="654"/>
      <c r="I3" s="654"/>
      <c r="J3" s="655"/>
      <c r="K3" s="597" t="s">
        <v>67</v>
      </c>
    </row>
    <row r="4" spans="1:11" s="518" customFormat="1" ht="24.75" thickBot="1">
      <c r="A4" s="510" t="s">
        <v>218</v>
      </c>
      <c r="B4" s="660" t="s">
        <v>493</v>
      </c>
      <c r="C4" s="658"/>
      <c r="D4" s="658"/>
      <c r="E4" s="658"/>
      <c r="F4" s="658"/>
      <c r="G4" s="658"/>
      <c r="H4" s="658"/>
      <c r="I4" s="658"/>
      <c r="J4" s="659"/>
      <c r="K4" s="422" t="s">
        <v>57</v>
      </c>
    </row>
    <row r="5" spans="1:11" s="519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/>
      <c r="J5" s="275"/>
      <c r="K5" s="275" t="s">
        <v>58</v>
      </c>
    </row>
    <row r="6" spans="1:11" ht="27.75" customHeight="1" thickBot="1">
      <c r="A6" s="466" t="s">
        <v>220</v>
      </c>
      <c r="B6" s="276" t="s">
        <v>59</v>
      </c>
      <c r="C6" s="277" t="s">
        <v>602</v>
      </c>
      <c r="D6" s="410" t="s">
        <v>603</v>
      </c>
      <c r="E6" s="277" t="s">
        <v>604</v>
      </c>
      <c r="F6" s="277" t="s">
        <v>608</v>
      </c>
      <c r="G6" s="277" t="s">
        <v>604</v>
      </c>
      <c r="H6" s="277" t="s">
        <v>610</v>
      </c>
      <c r="I6" s="277" t="s">
        <v>604</v>
      </c>
      <c r="J6" s="277" t="s">
        <v>617</v>
      </c>
      <c r="K6" s="277" t="s">
        <v>604</v>
      </c>
    </row>
    <row r="7" spans="1:11" s="520" customFormat="1" ht="12.75" customHeight="1" thickBot="1">
      <c r="A7" s="237">
        <v>1</v>
      </c>
      <c r="B7" s="238">
        <v>2</v>
      </c>
      <c r="C7" s="239">
        <v>3</v>
      </c>
      <c r="D7" s="239">
        <v>3</v>
      </c>
      <c r="E7" s="239">
        <v>4</v>
      </c>
      <c r="F7" s="239">
        <v>5</v>
      </c>
      <c r="G7" s="239">
        <v>4</v>
      </c>
      <c r="H7" s="239">
        <v>5</v>
      </c>
      <c r="I7" s="239">
        <v>4</v>
      </c>
      <c r="J7" s="239">
        <v>5</v>
      </c>
      <c r="K7" s="239">
        <v>6</v>
      </c>
    </row>
    <row r="8" spans="1:11" s="520" customFormat="1" ht="15.75" customHeight="1" thickBot="1">
      <c r="A8" s="278"/>
      <c r="B8" s="279" t="s">
        <v>61</v>
      </c>
      <c r="C8" s="280"/>
      <c r="D8" s="280"/>
      <c r="E8" s="280"/>
      <c r="F8" s="280"/>
      <c r="G8" s="280"/>
      <c r="H8" s="280"/>
      <c r="I8" s="280"/>
      <c r="J8" s="280"/>
      <c r="K8" s="280"/>
    </row>
    <row r="9" spans="1:11" s="423" customFormat="1" ht="12" customHeight="1" thickBot="1">
      <c r="A9" s="237" t="s">
        <v>21</v>
      </c>
      <c r="B9" s="281" t="s">
        <v>494</v>
      </c>
      <c r="C9" s="367">
        <f aca="true" t="shared" si="0" ref="C9:I9">SUM(C10:C19)</f>
        <v>0</v>
      </c>
      <c r="D9" s="367">
        <f t="shared" si="0"/>
        <v>0</v>
      </c>
      <c r="E9" s="367">
        <f t="shared" si="0"/>
        <v>0</v>
      </c>
      <c r="F9" s="367">
        <f t="shared" si="0"/>
        <v>28</v>
      </c>
      <c r="G9" s="367">
        <f t="shared" si="0"/>
        <v>28</v>
      </c>
      <c r="H9" s="367">
        <f t="shared" si="0"/>
        <v>2</v>
      </c>
      <c r="I9" s="367">
        <f t="shared" si="0"/>
        <v>30</v>
      </c>
      <c r="J9" s="367">
        <f>SUM(J10:J19)</f>
        <v>0</v>
      </c>
      <c r="K9" s="367">
        <f>SUM(K10:K19)</f>
        <v>30</v>
      </c>
    </row>
    <row r="10" spans="1:11" s="423" customFormat="1" ht="12" customHeight="1">
      <c r="A10" s="511" t="s">
        <v>109</v>
      </c>
      <c r="B10" s="10" t="s">
        <v>309</v>
      </c>
      <c r="C10" s="412"/>
      <c r="D10" s="412"/>
      <c r="E10" s="412"/>
      <c r="F10" s="412"/>
      <c r="G10" s="412"/>
      <c r="H10" s="412"/>
      <c r="I10" s="412"/>
      <c r="J10" s="412"/>
      <c r="K10" s="412"/>
    </row>
    <row r="11" spans="1:11" s="423" customFormat="1" ht="12" customHeight="1">
      <c r="A11" s="512" t="s">
        <v>110</v>
      </c>
      <c r="B11" s="8" t="s">
        <v>310</v>
      </c>
      <c r="C11" s="365"/>
      <c r="D11" s="365"/>
      <c r="E11" s="365"/>
      <c r="F11" s="365"/>
      <c r="G11" s="365"/>
      <c r="H11" s="365"/>
      <c r="I11" s="365"/>
      <c r="J11" s="365"/>
      <c r="K11" s="365"/>
    </row>
    <row r="12" spans="1:11" s="423" customFormat="1" ht="12" customHeight="1">
      <c r="A12" s="512" t="s">
        <v>111</v>
      </c>
      <c r="B12" s="8" t="s">
        <v>311</v>
      </c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s="423" customFormat="1" ht="12" customHeight="1">
      <c r="A13" s="512" t="s">
        <v>112</v>
      </c>
      <c r="B13" s="8" t="s">
        <v>312</v>
      </c>
      <c r="C13" s="365"/>
      <c r="D13" s="365"/>
      <c r="E13" s="365"/>
      <c r="F13" s="365"/>
      <c r="G13" s="365"/>
      <c r="H13" s="365"/>
      <c r="I13" s="365"/>
      <c r="J13" s="365"/>
      <c r="K13" s="365"/>
    </row>
    <row r="14" spans="1:11" s="423" customFormat="1" ht="12" customHeight="1">
      <c r="A14" s="512" t="s">
        <v>161</v>
      </c>
      <c r="B14" s="8" t="s">
        <v>313</v>
      </c>
      <c r="C14" s="365"/>
      <c r="D14" s="365"/>
      <c r="E14" s="365"/>
      <c r="F14" s="365"/>
      <c r="G14" s="365"/>
      <c r="H14" s="365"/>
      <c r="I14" s="365"/>
      <c r="J14" s="365"/>
      <c r="K14" s="365"/>
    </row>
    <row r="15" spans="1:11" s="423" customFormat="1" ht="12" customHeight="1">
      <c r="A15" s="512" t="s">
        <v>113</v>
      </c>
      <c r="B15" s="8" t="s">
        <v>495</v>
      </c>
      <c r="C15" s="365"/>
      <c r="D15" s="365"/>
      <c r="E15" s="365"/>
      <c r="F15" s="365"/>
      <c r="G15" s="365"/>
      <c r="H15" s="365"/>
      <c r="I15" s="365"/>
      <c r="J15" s="365"/>
      <c r="K15" s="365"/>
    </row>
    <row r="16" spans="1:11" s="423" customFormat="1" ht="12" customHeight="1">
      <c r="A16" s="512" t="s">
        <v>114</v>
      </c>
      <c r="B16" s="7" t="s">
        <v>496</v>
      </c>
      <c r="C16" s="365"/>
      <c r="D16" s="365"/>
      <c r="E16" s="365"/>
      <c r="F16" s="365"/>
      <c r="G16" s="365"/>
      <c r="H16" s="365"/>
      <c r="I16" s="365"/>
      <c r="J16" s="365"/>
      <c r="K16" s="365"/>
    </row>
    <row r="17" spans="1:11" s="423" customFormat="1" ht="12" customHeight="1">
      <c r="A17" s="512" t="s">
        <v>124</v>
      </c>
      <c r="B17" s="8" t="s">
        <v>316</v>
      </c>
      <c r="C17" s="413"/>
      <c r="D17" s="413"/>
      <c r="E17" s="413"/>
      <c r="F17" s="413">
        <v>23</v>
      </c>
      <c r="G17" s="413">
        <f>F17+E17</f>
        <v>23</v>
      </c>
      <c r="H17" s="413"/>
      <c r="I17" s="413">
        <f>H17+G17</f>
        <v>23</v>
      </c>
      <c r="J17" s="413"/>
      <c r="K17" s="413">
        <f>J17+I17</f>
        <v>23</v>
      </c>
    </row>
    <row r="18" spans="1:11" s="521" customFormat="1" ht="12" customHeight="1">
      <c r="A18" s="512" t="s">
        <v>125</v>
      </c>
      <c r="B18" s="8" t="s">
        <v>317</v>
      </c>
      <c r="C18" s="365"/>
      <c r="D18" s="365"/>
      <c r="E18" s="365"/>
      <c r="F18" s="365"/>
      <c r="G18" s="365"/>
      <c r="H18" s="365"/>
      <c r="I18" s="365"/>
      <c r="J18" s="365"/>
      <c r="K18" s="365"/>
    </row>
    <row r="19" spans="1:11" s="521" customFormat="1" ht="12" customHeight="1" thickBot="1">
      <c r="A19" s="512" t="s">
        <v>126</v>
      </c>
      <c r="B19" s="7" t="s">
        <v>318</v>
      </c>
      <c r="C19" s="366"/>
      <c r="D19" s="366"/>
      <c r="E19" s="366">
        <f>C19+D19</f>
        <v>0</v>
      </c>
      <c r="F19" s="366">
        <v>5</v>
      </c>
      <c r="G19" s="366">
        <f>E19+F19</f>
        <v>5</v>
      </c>
      <c r="H19" s="366">
        <v>2</v>
      </c>
      <c r="I19" s="366">
        <f>G19+H19</f>
        <v>7</v>
      </c>
      <c r="J19" s="366"/>
      <c r="K19" s="366">
        <f>I19+J19</f>
        <v>7</v>
      </c>
    </row>
    <row r="20" spans="1:11" s="423" customFormat="1" ht="12" customHeight="1" thickBot="1">
      <c r="A20" s="237" t="s">
        <v>22</v>
      </c>
      <c r="B20" s="281" t="s">
        <v>497</v>
      </c>
      <c r="C20" s="367">
        <f aca="true" t="shared" si="1" ref="C20:I20">SUM(C21:C23)</f>
        <v>0</v>
      </c>
      <c r="D20" s="367">
        <f t="shared" si="1"/>
        <v>705</v>
      </c>
      <c r="E20" s="367">
        <f t="shared" si="1"/>
        <v>705</v>
      </c>
      <c r="F20" s="367">
        <f t="shared" si="1"/>
        <v>705</v>
      </c>
      <c r="G20" s="367">
        <f t="shared" si="1"/>
        <v>1410</v>
      </c>
      <c r="H20" s="367">
        <f t="shared" si="1"/>
        <v>0</v>
      </c>
      <c r="I20" s="367">
        <f t="shared" si="1"/>
        <v>1410</v>
      </c>
      <c r="J20" s="367">
        <f>SUM(J21:J23)</f>
        <v>1059</v>
      </c>
      <c r="K20" s="367">
        <f>SUM(K21:K23)</f>
        <v>2469</v>
      </c>
    </row>
    <row r="21" spans="1:11" s="521" customFormat="1" ht="12" customHeight="1">
      <c r="A21" s="512" t="s">
        <v>115</v>
      </c>
      <c r="B21" s="9" t="s">
        <v>284</v>
      </c>
      <c r="C21" s="365"/>
      <c r="D21" s="365"/>
      <c r="E21" s="365"/>
      <c r="F21" s="365"/>
      <c r="G21" s="365"/>
      <c r="H21" s="365"/>
      <c r="I21" s="365"/>
      <c r="J21" s="365"/>
      <c r="K21" s="365"/>
    </row>
    <row r="22" spans="1:11" s="521" customFormat="1" ht="12" customHeight="1">
      <c r="A22" s="512" t="s">
        <v>116</v>
      </c>
      <c r="B22" s="8" t="s">
        <v>498</v>
      </c>
      <c r="C22" s="365"/>
      <c r="D22" s="365"/>
      <c r="E22" s="365"/>
      <c r="F22" s="365"/>
      <c r="G22" s="365"/>
      <c r="H22" s="365"/>
      <c r="I22" s="365"/>
      <c r="J22" s="365"/>
      <c r="K22" s="365"/>
    </row>
    <row r="23" spans="1:11" s="521" customFormat="1" ht="12" customHeight="1">
      <c r="A23" s="512" t="s">
        <v>117</v>
      </c>
      <c r="B23" s="8" t="s">
        <v>499</v>
      </c>
      <c r="C23" s="365"/>
      <c r="D23" s="365">
        <v>705</v>
      </c>
      <c r="E23" s="365">
        <f>C23+D23</f>
        <v>705</v>
      </c>
      <c r="F23" s="365">
        <v>705</v>
      </c>
      <c r="G23" s="365">
        <f>E23+F23</f>
        <v>1410</v>
      </c>
      <c r="H23" s="365"/>
      <c r="I23" s="365">
        <f>G23+H23</f>
        <v>1410</v>
      </c>
      <c r="J23" s="365">
        <f>987+72</f>
        <v>1059</v>
      </c>
      <c r="K23" s="365">
        <f>I23+J23</f>
        <v>2469</v>
      </c>
    </row>
    <row r="24" spans="1:11" s="521" customFormat="1" ht="12" customHeight="1" thickBot="1">
      <c r="A24" s="512" t="s">
        <v>118</v>
      </c>
      <c r="B24" s="8" t="s">
        <v>2</v>
      </c>
      <c r="C24" s="365"/>
      <c r="D24" s="365"/>
      <c r="E24" s="365"/>
      <c r="F24" s="365"/>
      <c r="G24" s="365"/>
      <c r="H24" s="365"/>
      <c r="I24" s="365"/>
      <c r="J24" s="365"/>
      <c r="K24" s="365"/>
    </row>
    <row r="25" spans="1:11" s="521" customFormat="1" ht="12" customHeight="1" thickBot="1">
      <c r="A25" s="245" t="s">
        <v>23</v>
      </c>
      <c r="B25" s="153" t="s">
        <v>187</v>
      </c>
      <c r="C25" s="392"/>
      <c r="D25" s="392"/>
      <c r="E25" s="392"/>
      <c r="F25" s="392"/>
      <c r="G25" s="392"/>
      <c r="H25" s="392"/>
      <c r="I25" s="392"/>
      <c r="J25" s="392"/>
      <c r="K25" s="392"/>
    </row>
    <row r="26" spans="1:11" s="521" customFormat="1" ht="12" customHeight="1" thickBot="1">
      <c r="A26" s="245" t="s">
        <v>24</v>
      </c>
      <c r="B26" s="153" t="s">
        <v>500</v>
      </c>
      <c r="C26" s="367">
        <f aca="true" t="shared" si="2" ref="C26:I26">+C27+C28</f>
        <v>0</v>
      </c>
      <c r="D26" s="367">
        <f t="shared" si="2"/>
        <v>0</v>
      </c>
      <c r="E26" s="367">
        <f t="shared" si="2"/>
        <v>0</v>
      </c>
      <c r="F26" s="367">
        <f t="shared" si="2"/>
        <v>0</v>
      </c>
      <c r="G26" s="367">
        <f t="shared" si="2"/>
        <v>0</v>
      </c>
      <c r="H26" s="367">
        <f t="shared" si="2"/>
        <v>0</v>
      </c>
      <c r="I26" s="367">
        <f t="shared" si="2"/>
        <v>0</v>
      </c>
      <c r="J26" s="367">
        <f>+J27+J28</f>
        <v>0</v>
      </c>
      <c r="K26" s="367">
        <f>+K27+K28</f>
        <v>0</v>
      </c>
    </row>
    <row r="27" spans="1:11" s="521" customFormat="1" ht="12" customHeight="1">
      <c r="A27" s="513" t="s">
        <v>294</v>
      </c>
      <c r="B27" s="514" t="s">
        <v>498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s="521" customFormat="1" ht="12" customHeight="1">
      <c r="A28" s="513" t="s">
        <v>297</v>
      </c>
      <c r="B28" s="515" t="s">
        <v>501</v>
      </c>
      <c r="C28" s="368"/>
      <c r="D28" s="368"/>
      <c r="E28" s="368"/>
      <c r="F28" s="368"/>
      <c r="G28" s="368"/>
      <c r="H28" s="368"/>
      <c r="I28" s="368"/>
      <c r="J28" s="368"/>
      <c r="K28" s="368"/>
    </row>
    <row r="29" spans="1:11" s="521" customFormat="1" ht="12" customHeight="1" thickBot="1">
      <c r="A29" s="512" t="s">
        <v>298</v>
      </c>
      <c r="B29" s="516" t="s">
        <v>502</v>
      </c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s="521" customFormat="1" ht="12" customHeight="1" thickBot="1">
      <c r="A30" s="245" t="s">
        <v>25</v>
      </c>
      <c r="B30" s="153" t="s">
        <v>503</v>
      </c>
      <c r="C30" s="367">
        <f aca="true" t="shared" si="3" ref="C30:I30">+C31+C32+C33</f>
        <v>0</v>
      </c>
      <c r="D30" s="367">
        <f t="shared" si="3"/>
        <v>0</v>
      </c>
      <c r="E30" s="367">
        <f t="shared" si="3"/>
        <v>0</v>
      </c>
      <c r="F30" s="367">
        <f t="shared" si="3"/>
        <v>0</v>
      </c>
      <c r="G30" s="367">
        <f t="shared" si="3"/>
        <v>0</v>
      </c>
      <c r="H30" s="367">
        <f t="shared" si="3"/>
        <v>0</v>
      </c>
      <c r="I30" s="367">
        <f t="shared" si="3"/>
        <v>0</v>
      </c>
      <c r="J30" s="367">
        <f>+J31+J32+J33</f>
        <v>0</v>
      </c>
      <c r="K30" s="367">
        <f>+K31+K32+K33</f>
        <v>0</v>
      </c>
    </row>
    <row r="31" spans="1:11" s="521" customFormat="1" ht="12" customHeight="1">
      <c r="A31" s="513" t="s">
        <v>102</v>
      </c>
      <c r="B31" s="514" t="s">
        <v>323</v>
      </c>
      <c r="C31" s="96"/>
      <c r="D31" s="96"/>
      <c r="E31" s="96"/>
      <c r="F31" s="96"/>
      <c r="G31" s="96"/>
      <c r="H31" s="96"/>
      <c r="I31" s="96"/>
      <c r="J31" s="96"/>
      <c r="K31" s="96"/>
    </row>
    <row r="32" spans="1:11" s="521" customFormat="1" ht="12" customHeight="1">
      <c r="A32" s="513" t="s">
        <v>103</v>
      </c>
      <c r="B32" s="515" t="s">
        <v>324</v>
      </c>
      <c r="C32" s="368"/>
      <c r="D32" s="368"/>
      <c r="E32" s="368"/>
      <c r="F32" s="368"/>
      <c r="G32" s="368"/>
      <c r="H32" s="368"/>
      <c r="I32" s="368"/>
      <c r="J32" s="368"/>
      <c r="K32" s="368"/>
    </row>
    <row r="33" spans="1:11" s="521" customFormat="1" ht="12" customHeight="1" thickBot="1">
      <c r="A33" s="512" t="s">
        <v>104</v>
      </c>
      <c r="B33" s="171" t="s">
        <v>325</v>
      </c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s="423" customFormat="1" ht="12" customHeight="1" thickBot="1">
      <c r="A34" s="245" t="s">
        <v>26</v>
      </c>
      <c r="B34" s="153" t="s">
        <v>438</v>
      </c>
      <c r="C34" s="392"/>
      <c r="D34" s="392"/>
      <c r="E34" s="392"/>
      <c r="F34" s="392"/>
      <c r="G34" s="392"/>
      <c r="H34" s="392"/>
      <c r="I34" s="392"/>
      <c r="J34" s="392"/>
      <c r="K34" s="392"/>
    </row>
    <row r="35" spans="1:11" s="423" customFormat="1" ht="12" customHeight="1" thickBot="1">
      <c r="A35" s="245" t="s">
        <v>27</v>
      </c>
      <c r="B35" s="153" t="s">
        <v>504</v>
      </c>
      <c r="C35" s="414"/>
      <c r="D35" s="414"/>
      <c r="E35" s="414"/>
      <c r="F35" s="414"/>
      <c r="G35" s="414"/>
      <c r="H35" s="414"/>
      <c r="I35" s="414"/>
      <c r="J35" s="414"/>
      <c r="K35" s="414"/>
    </row>
    <row r="36" spans="1:11" s="423" customFormat="1" ht="12" customHeight="1" thickBot="1">
      <c r="A36" s="237" t="s">
        <v>28</v>
      </c>
      <c r="B36" s="153" t="s">
        <v>505</v>
      </c>
      <c r="C36" s="415">
        <f aca="true" t="shared" si="4" ref="C36:I36">+C9+C20+C25+C26+C30+C34+C35</f>
        <v>0</v>
      </c>
      <c r="D36" s="415">
        <f t="shared" si="4"/>
        <v>705</v>
      </c>
      <c r="E36" s="415">
        <f t="shared" si="4"/>
        <v>705</v>
      </c>
      <c r="F36" s="415">
        <f t="shared" si="4"/>
        <v>733</v>
      </c>
      <c r="G36" s="415">
        <f t="shared" si="4"/>
        <v>1438</v>
      </c>
      <c r="H36" s="415">
        <f t="shared" si="4"/>
        <v>2</v>
      </c>
      <c r="I36" s="415">
        <f t="shared" si="4"/>
        <v>1440</v>
      </c>
      <c r="J36" s="415">
        <f>+J9+J20+J25+J26+J30+J34+J35</f>
        <v>1059</v>
      </c>
      <c r="K36" s="415">
        <f>+K9+K20+K25+K26+K30+K34+K35</f>
        <v>2499</v>
      </c>
    </row>
    <row r="37" spans="1:11" s="423" customFormat="1" ht="12" customHeight="1" thickBot="1">
      <c r="A37" s="282" t="s">
        <v>29</v>
      </c>
      <c r="B37" s="153" t="s">
        <v>506</v>
      </c>
      <c r="C37" s="415">
        <f aca="true" t="shared" si="5" ref="C37:I37">+C38+C39+C40</f>
        <v>54938</v>
      </c>
      <c r="D37" s="415">
        <f t="shared" si="5"/>
        <v>161</v>
      </c>
      <c r="E37" s="415">
        <f t="shared" si="5"/>
        <v>55099</v>
      </c>
      <c r="F37" s="415">
        <f t="shared" si="5"/>
        <v>213</v>
      </c>
      <c r="G37" s="415">
        <f t="shared" si="5"/>
        <v>55312</v>
      </c>
      <c r="H37" s="415">
        <f t="shared" si="5"/>
        <v>0</v>
      </c>
      <c r="I37" s="415">
        <f t="shared" si="5"/>
        <v>55312</v>
      </c>
      <c r="J37" s="415">
        <f>+J38+J39+J40</f>
        <v>2312</v>
      </c>
      <c r="K37" s="415">
        <f>+K38+K39+K40</f>
        <v>57624</v>
      </c>
    </row>
    <row r="38" spans="1:11" s="423" customFormat="1" ht="12" customHeight="1">
      <c r="A38" s="513" t="s">
        <v>507</v>
      </c>
      <c r="B38" s="514" t="s">
        <v>255</v>
      </c>
      <c r="C38" s="96">
        <v>9357</v>
      </c>
      <c r="D38" s="96"/>
      <c r="E38" s="96">
        <f>C38+D38</f>
        <v>9357</v>
      </c>
      <c r="F38" s="96"/>
      <c r="G38" s="96">
        <f>E38+F38</f>
        <v>9357</v>
      </c>
      <c r="H38" s="96"/>
      <c r="I38" s="96">
        <f>G38+H38</f>
        <v>9357</v>
      </c>
      <c r="J38" s="96">
        <v>2153</v>
      </c>
      <c r="K38" s="96">
        <f>I38+J38</f>
        <v>11510</v>
      </c>
    </row>
    <row r="39" spans="1:11" s="423" customFormat="1" ht="12" customHeight="1">
      <c r="A39" s="513" t="s">
        <v>508</v>
      </c>
      <c r="B39" s="515" t="s">
        <v>3</v>
      </c>
      <c r="C39" s="368"/>
      <c r="D39" s="368"/>
      <c r="E39" s="96">
        <f>C39+D39</f>
        <v>0</v>
      </c>
      <c r="F39" s="368"/>
      <c r="G39" s="96">
        <f>E39+F39</f>
        <v>0</v>
      </c>
      <c r="H39" s="368"/>
      <c r="I39" s="96">
        <f>G39+H39</f>
        <v>0</v>
      </c>
      <c r="J39" s="368"/>
      <c r="K39" s="96">
        <f>I39+J39</f>
        <v>0</v>
      </c>
    </row>
    <row r="40" spans="1:11" s="521" customFormat="1" ht="12" customHeight="1" thickBot="1">
      <c r="A40" s="512" t="s">
        <v>509</v>
      </c>
      <c r="B40" s="171" t="s">
        <v>510</v>
      </c>
      <c r="C40" s="103">
        <v>45581</v>
      </c>
      <c r="D40" s="103">
        <v>161</v>
      </c>
      <c r="E40" s="96">
        <f>C40+D40</f>
        <v>45742</v>
      </c>
      <c r="F40" s="103">
        <v>213</v>
      </c>
      <c r="G40" s="96">
        <f>E40+F40</f>
        <v>45955</v>
      </c>
      <c r="H40" s="103"/>
      <c r="I40" s="96">
        <f>G40+H40</f>
        <v>45955</v>
      </c>
      <c r="J40" s="103">
        <f>159</f>
        <v>159</v>
      </c>
      <c r="K40" s="96">
        <f>I40+J40</f>
        <v>46114</v>
      </c>
    </row>
    <row r="41" spans="1:11" s="521" customFormat="1" ht="15" customHeight="1" thickBot="1">
      <c r="A41" s="282" t="s">
        <v>30</v>
      </c>
      <c r="B41" s="283" t="s">
        <v>511</v>
      </c>
      <c r="C41" s="418">
        <f aca="true" t="shared" si="6" ref="C41:I41">+C36+C37</f>
        <v>54938</v>
      </c>
      <c r="D41" s="418">
        <f t="shared" si="6"/>
        <v>866</v>
      </c>
      <c r="E41" s="418">
        <f t="shared" si="6"/>
        <v>55804</v>
      </c>
      <c r="F41" s="418">
        <f t="shared" si="6"/>
        <v>946</v>
      </c>
      <c r="G41" s="418">
        <f t="shared" si="6"/>
        <v>56750</v>
      </c>
      <c r="H41" s="418">
        <f t="shared" si="6"/>
        <v>2</v>
      </c>
      <c r="I41" s="418">
        <f t="shared" si="6"/>
        <v>56752</v>
      </c>
      <c r="J41" s="418">
        <f>+J36+J37</f>
        <v>3371</v>
      </c>
      <c r="K41" s="418">
        <f>+K36+K37</f>
        <v>60123</v>
      </c>
    </row>
    <row r="42" spans="1:11" s="521" customFormat="1" ht="15" customHeight="1">
      <c r="A42" s="284"/>
      <c r="B42" s="285"/>
      <c r="C42" s="416"/>
      <c r="D42" s="416"/>
      <c r="E42" s="416"/>
      <c r="F42" s="416"/>
      <c r="G42" s="416"/>
      <c r="H42" s="416"/>
      <c r="I42" s="416"/>
      <c r="J42" s="416"/>
      <c r="K42" s="416"/>
    </row>
    <row r="43" spans="1:11" ht="13.5" thickBot="1">
      <c r="A43" s="286"/>
      <c r="B43" s="287"/>
      <c r="C43" s="417"/>
      <c r="D43" s="417"/>
      <c r="E43" s="417"/>
      <c r="F43" s="417"/>
      <c r="G43" s="417"/>
      <c r="H43" s="417"/>
      <c r="I43" s="417"/>
      <c r="J43" s="417"/>
      <c r="K43" s="417"/>
    </row>
    <row r="44" spans="1:11" s="520" customFormat="1" ht="16.5" customHeight="1" thickBot="1">
      <c r="A44" s="288"/>
      <c r="B44" s="289" t="s">
        <v>63</v>
      </c>
      <c r="C44" s="418"/>
      <c r="D44" s="418"/>
      <c r="E44" s="418"/>
      <c r="F44" s="418"/>
      <c r="G44" s="418"/>
      <c r="H44" s="418"/>
      <c r="I44" s="418"/>
      <c r="J44" s="418"/>
      <c r="K44" s="418"/>
    </row>
    <row r="45" spans="1:11" s="522" customFormat="1" ht="12" customHeight="1" thickBot="1">
      <c r="A45" s="245" t="s">
        <v>21</v>
      </c>
      <c r="B45" s="153" t="s">
        <v>512</v>
      </c>
      <c r="C45" s="367">
        <f aca="true" t="shared" si="7" ref="C45:I45">SUM(C46:C50)</f>
        <v>54938</v>
      </c>
      <c r="D45" s="367">
        <f t="shared" si="7"/>
        <v>866</v>
      </c>
      <c r="E45" s="367">
        <f t="shared" si="7"/>
        <v>55804</v>
      </c>
      <c r="F45" s="367">
        <f t="shared" si="7"/>
        <v>946</v>
      </c>
      <c r="G45" s="367">
        <f t="shared" si="7"/>
        <v>56750</v>
      </c>
      <c r="H45" s="367">
        <f t="shared" si="7"/>
        <v>-21</v>
      </c>
      <c r="I45" s="367">
        <f t="shared" si="7"/>
        <v>56729</v>
      </c>
      <c r="J45" s="367">
        <f>SUM(J46:J50)</f>
        <v>3371</v>
      </c>
      <c r="K45" s="367">
        <f>SUM(K46:K50)</f>
        <v>60100</v>
      </c>
    </row>
    <row r="46" spans="1:11" ht="12" customHeight="1">
      <c r="A46" s="512" t="s">
        <v>109</v>
      </c>
      <c r="B46" s="9" t="s">
        <v>52</v>
      </c>
      <c r="C46" s="96">
        <v>29352</v>
      </c>
      <c r="D46" s="96">
        <v>605</v>
      </c>
      <c r="E46" s="96">
        <f>C46+D46</f>
        <v>29957</v>
      </c>
      <c r="F46" s="96">
        <v>651</v>
      </c>
      <c r="G46" s="96">
        <f>E46+F46</f>
        <v>30608</v>
      </c>
      <c r="H46" s="96"/>
      <c r="I46" s="96">
        <f>G46+H46</f>
        <v>30608</v>
      </c>
      <c r="J46" s="96">
        <v>874</v>
      </c>
      <c r="K46" s="96">
        <f>I46+J46</f>
        <v>31482</v>
      </c>
    </row>
    <row r="47" spans="1:11" ht="12" customHeight="1">
      <c r="A47" s="512" t="s">
        <v>110</v>
      </c>
      <c r="B47" s="8" t="s">
        <v>196</v>
      </c>
      <c r="C47" s="99">
        <v>8357</v>
      </c>
      <c r="D47" s="99">
        <v>170</v>
      </c>
      <c r="E47" s="96">
        <f>C47+D47</f>
        <v>8527</v>
      </c>
      <c r="F47" s="99">
        <v>186</v>
      </c>
      <c r="G47" s="96">
        <f>E47+F47</f>
        <v>8713</v>
      </c>
      <c r="H47" s="99"/>
      <c r="I47" s="96">
        <f>G47+H47</f>
        <v>8713</v>
      </c>
      <c r="J47" s="99">
        <v>235</v>
      </c>
      <c r="K47" s="96">
        <f>I47+J47</f>
        <v>8948</v>
      </c>
    </row>
    <row r="48" spans="1:11" ht="12" customHeight="1">
      <c r="A48" s="512" t="s">
        <v>111</v>
      </c>
      <c r="B48" s="8" t="s">
        <v>152</v>
      </c>
      <c r="C48" s="99">
        <v>17229</v>
      </c>
      <c r="D48" s="99">
        <v>91</v>
      </c>
      <c r="E48" s="96">
        <f>C48+D48</f>
        <v>17320</v>
      </c>
      <c r="F48" s="99">
        <v>109</v>
      </c>
      <c r="G48" s="96">
        <f>E48+F48</f>
        <v>17429</v>
      </c>
      <c r="H48" s="99">
        <v>-21</v>
      </c>
      <c r="I48" s="96">
        <f>G48+H48</f>
        <v>17408</v>
      </c>
      <c r="J48" s="99">
        <f>109+2153</f>
        <v>2262</v>
      </c>
      <c r="K48" s="96">
        <f>I48+J48</f>
        <v>19670</v>
      </c>
    </row>
    <row r="49" spans="1:11" ht="12" customHeight="1">
      <c r="A49" s="512" t="s">
        <v>112</v>
      </c>
      <c r="B49" s="8" t="s">
        <v>197</v>
      </c>
      <c r="C49" s="99"/>
      <c r="D49" s="99"/>
      <c r="E49" s="96">
        <f>C49+D49</f>
        <v>0</v>
      </c>
      <c r="F49" s="99"/>
      <c r="G49" s="96">
        <f>E49+F49</f>
        <v>0</v>
      </c>
      <c r="H49" s="99"/>
      <c r="I49" s="96">
        <f>G49+H49</f>
        <v>0</v>
      </c>
      <c r="J49" s="99"/>
      <c r="K49" s="96">
        <f>I49+J49</f>
        <v>0</v>
      </c>
    </row>
    <row r="50" spans="1:11" ht="12" customHeight="1" thickBot="1">
      <c r="A50" s="512" t="s">
        <v>161</v>
      </c>
      <c r="B50" s="8" t="s">
        <v>198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" customHeight="1" thickBot="1">
      <c r="A51" s="245" t="s">
        <v>22</v>
      </c>
      <c r="B51" s="153" t="s">
        <v>513</v>
      </c>
      <c r="C51" s="367">
        <f aca="true" t="shared" si="8" ref="C51:I51">SUM(C52:C54)</f>
        <v>0</v>
      </c>
      <c r="D51" s="367">
        <f t="shared" si="8"/>
        <v>0</v>
      </c>
      <c r="E51" s="367">
        <f t="shared" si="8"/>
        <v>0</v>
      </c>
      <c r="F51" s="367">
        <f t="shared" si="8"/>
        <v>0</v>
      </c>
      <c r="G51" s="367">
        <f t="shared" si="8"/>
        <v>0</v>
      </c>
      <c r="H51" s="367">
        <f t="shared" si="8"/>
        <v>23</v>
      </c>
      <c r="I51" s="367">
        <f t="shared" si="8"/>
        <v>23</v>
      </c>
      <c r="J51" s="367">
        <f>SUM(J52:J54)</f>
        <v>0</v>
      </c>
      <c r="K51" s="367">
        <f>SUM(K52:K54)</f>
        <v>23</v>
      </c>
    </row>
    <row r="52" spans="1:11" s="522" customFormat="1" ht="12" customHeight="1">
      <c r="A52" s="512" t="s">
        <v>115</v>
      </c>
      <c r="B52" s="9" t="s">
        <v>245</v>
      </c>
      <c r="C52" s="96"/>
      <c r="D52" s="96"/>
      <c r="E52" s="96"/>
      <c r="F52" s="96"/>
      <c r="G52" s="96"/>
      <c r="H52" s="96">
        <v>23</v>
      </c>
      <c r="I52" s="96">
        <v>23</v>
      </c>
      <c r="J52" s="96"/>
      <c r="K52" s="96">
        <v>23</v>
      </c>
    </row>
    <row r="53" spans="1:11" ht="12" customHeight="1">
      <c r="A53" s="512" t="s">
        <v>116</v>
      </c>
      <c r="B53" s="8" t="s">
        <v>200</v>
      </c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2" customHeight="1">
      <c r="A54" s="512" t="s">
        <v>117</v>
      </c>
      <c r="B54" s="8" t="s">
        <v>64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2" customHeight="1" thickBot="1">
      <c r="A55" s="512" t="s">
        <v>118</v>
      </c>
      <c r="B55" s="8" t="s">
        <v>4</v>
      </c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5" customHeight="1" thickBot="1">
      <c r="A56" s="245" t="s">
        <v>23</v>
      </c>
      <c r="B56" s="290" t="s">
        <v>514</v>
      </c>
      <c r="C56" s="419">
        <f aca="true" t="shared" si="9" ref="C56:I56">+C45+C51</f>
        <v>54938</v>
      </c>
      <c r="D56" s="419">
        <f t="shared" si="9"/>
        <v>866</v>
      </c>
      <c r="E56" s="419">
        <f t="shared" si="9"/>
        <v>55804</v>
      </c>
      <c r="F56" s="419">
        <f t="shared" si="9"/>
        <v>946</v>
      </c>
      <c r="G56" s="419">
        <f t="shared" si="9"/>
        <v>56750</v>
      </c>
      <c r="H56" s="419">
        <f t="shared" si="9"/>
        <v>2</v>
      </c>
      <c r="I56" s="419">
        <f t="shared" si="9"/>
        <v>56752</v>
      </c>
      <c r="J56" s="419">
        <f>+J45+J51</f>
        <v>3371</v>
      </c>
      <c r="K56" s="419">
        <f>+K45+K51</f>
        <v>60123</v>
      </c>
    </row>
    <row r="57" spans="3:11" ht="13.5" thickBot="1">
      <c r="C57" s="420"/>
      <c r="D57" s="420"/>
      <c r="E57" s="420"/>
      <c r="F57" s="420"/>
      <c r="G57" s="420"/>
      <c r="H57" s="420"/>
      <c r="I57" s="420"/>
      <c r="J57" s="420"/>
      <c r="K57" s="420"/>
    </row>
    <row r="58" spans="1:11" ht="15" customHeight="1" thickBot="1">
      <c r="A58" s="293" t="s">
        <v>221</v>
      </c>
      <c r="B58" s="294"/>
      <c r="C58" s="150">
        <v>10</v>
      </c>
      <c r="D58" s="150">
        <v>10</v>
      </c>
      <c r="E58" s="150">
        <v>10</v>
      </c>
      <c r="F58" s="150">
        <v>10</v>
      </c>
      <c r="G58" s="150">
        <v>10</v>
      </c>
      <c r="H58" s="150">
        <v>10</v>
      </c>
      <c r="I58" s="150">
        <v>10</v>
      </c>
      <c r="J58" s="150">
        <v>10</v>
      </c>
      <c r="K58" s="150">
        <v>10</v>
      </c>
    </row>
    <row r="59" spans="1:11" ht="14.25" customHeight="1" thickBot="1">
      <c r="A59" s="293" t="s">
        <v>222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</row>
  </sheetData>
  <sheetProtection formatCells="0"/>
  <mergeCells count="2">
    <mergeCell ref="B3:J3"/>
    <mergeCell ref="B4:J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5" sqref="F5"/>
    </sheetView>
  </sheetViews>
  <sheetFormatPr defaultColWidth="9.00390625" defaultRowHeight="12.75"/>
  <cols>
    <col min="1" max="1" width="19.50390625" style="448" customWidth="1"/>
    <col min="2" max="2" width="72.00390625" style="449" customWidth="1"/>
    <col min="3" max="3" width="25.00390625" style="450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587</v>
      </c>
    </row>
    <row r="2" spans="1:3" s="115" customFormat="1" ht="21" customHeight="1">
      <c r="A2" s="465" t="s">
        <v>70</v>
      </c>
      <c r="B2" s="406" t="s">
        <v>241</v>
      </c>
      <c r="C2" s="408" t="s">
        <v>57</v>
      </c>
    </row>
    <row r="3" spans="1:3" s="115" customFormat="1" ht="16.5" thickBot="1">
      <c r="A3" s="273" t="s">
        <v>218</v>
      </c>
      <c r="B3" s="407" t="s">
        <v>530</v>
      </c>
      <c r="C3" s="409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410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1"/>
    </row>
    <row r="8" spans="1:3" s="77" customFormat="1" ht="12" customHeight="1" thickBot="1">
      <c r="A8" s="37" t="s">
        <v>21</v>
      </c>
      <c r="B8" s="21" t="s">
        <v>276</v>
      </c>
      <c r="C8" s="347">
        <f>+C9+C10+C11+C12+C13+C14</f>
        <v>127202</v>
      </c>
    </row>
    <row r="9" spans="1:3" s="117" customFormat="1" ht="12" customHeight="1">
      <c r="A9" s="493" t="s">
        <v>109</v>
      </c>
      <c r="B9" s="475" t="s">
        <v>277</v>
      </c>
      <c r="C9" s="350">
        <v>57089</v>
      </c>
    </row>
    <row r="10" spans="1:3" s="118" customFormat="1" ht="12" customHeight="1">
      <c r="A10" s="494" t="s">
        <v>110</v>
      </c>
      <c r="B10" s="476" t="s">
        <v>278</v>
      </c>
      <c r="C10" s="349">
        <v>21484</v>
      </c>
    </row>
    <row r="11" spans="1:3" s="118" customFormat="1" ht="12" customHeight="1">
      <c r="A11" s="494" t="s">
        <v>111</v>
      </c>
      <c r="B11" s="476" t="s">
        <v>279</v>
      </c>
      <c r="C11" s="349">
        <v>40827</v>
      </c>
    </row>
    <row r="12" spans="1:3" s="118" customFormat="1" ht="12" customHeight="1">
      <c r="A12" s="494" t="s">
        <v>112</v>
      </c>
      <c r="B12" s="476" t="s">
        <v>280</v>
      </c>
      <c r="C12" s="349">
        <v>2709</v>
      </c>
    </row>
    <row r="13" spans="1:3" s="118" customFormat="1" ht="12" customHeight="1">
      <c r="A13" s="494" t="s">
        <v>161</v>
      </c>
      <c r="B13" s="476" t="s">
        <v>281</v>
      </c>
      <c r="C13" s="583">
        <v>5093</v>
      </c>
    </row>
    <row r="14" spans="1:3" s="117" customFormat="1" ht="12" customHeight="1" thickBot="1">
      <c r="A14" s="495" t="s">
        <v>113</v>
      </c>
      <c r="B14" s="477" t="s">
        <v>282</v>
      </c>
      <c r="C14" s="524"/>
    </row>
    <row r="15" spans="1:3" s="117" customFormat="1" ht="12" customHeight="1" thickBot="1">
      <c r="A15" s="37" t="s">
        <v>22</v>
      </c>
      <c r="B15" s="342" t="s">
        <v>283</v>
      </c>
      <c r="C15" s="347">
        <f>+C16+C17+C18+C19+C20</f>
        <v>31337</v>
      </c>
    </row>
    <row r="16" spans="1:3" s="117" customFormat="1" ht="12" customHeight="1">
      <c r="A16" s="493" t="s">
        <v>115</v>
      </c>
      <c r="B16" s="475" t="s">
        <v>284</v>
      </c>
      <c r="C16" s="350"/>
    </row>
    <row r="17" spans="1:3" s="117" customFormat="1" ht="12" customHeight="1">
      <c r="A17" s="494" t="s">
        <v>116</v>
      </c>
      <c r="B17" s="476" t="s">
        <v>285</v>
      </c>
      <c r="C17" s="349"/>
    </row>
    <row r="18" spans="1:3" s="117" customFormat="1" ht="12" customHeight="1">
      <c r="A18" s="494" t="s">
        <v>117</v>
      </c>
      <c r="B18" s="476" t="s">
        <v>523</v>
      </c>
      <c r="C18" s="349"/>
    </row>
    <row r="19" spans="1:3" s="117" customFormat="1" ht="12" customHeight="1">
      <c r="A19" s="494" t="s">
        <v>118</v>
      </c>
      <c r="B19" s="476" t="s">
        <v>524</v>
      </c>
      <c r="C19" s="349"/>
    </row>
    <row r="20" spans="1:3" s="117" customFormat="1" ht="12" customHeight="1">
      <c r="A20" s="494" t="s">
        <v>119</v>
      </c>
      <c r="B20" s="476" t="s">
        <v>286</v>
      </c>
      <c r="C20" s="349">
        <v>31337</v>
      </c>
    </row>
    <row r="21" spans="1:3" s="118" customFormat="1" ht="12" customHeight="1" thickBot="1">
      <c r="A21" s="495" t="s">
        <v>128</v>
      </c>
      <c r="B21" s="477" t="s">
        <v>287</v>
      </c>
      <c r="C21" s="351"/>
    </row>
    <row r="22" spans="1:3" s="118" customFormat="1" ht="12" customHeight="1" thickBot="1">
      <c r="A22" s="37" t="s">
        <v>23</v>
      </c>
      <c r="B22" s="21" t="s">
        <v>288</v>
      </c>
      <c r="C22" s="347">
        <f>+C23+C24+C25+C26+C27</f>
        <v>0</v>
      </c>
    </row>
    <row r="23" spans="1:3" s="118" customFormat="1" ht="12" customHeight="1">
      <c r="A23" s="493" t="s">
        <v>98</v>
      </c>
      <c r="B23" s="475" t="s">
        <v>289</v>
      </c>
      <c r="C23" s="350"/>
    </row>
    <row r="24" spans="1:3" s="117" customFormat="1" ht="12" customHeight="1">
      <c r="A24" s="494" t="s">
        <v>99</v>
      </c>
      <c r="B24" s="476" t="s">
        <v>290</v>
      </c>
      <c r="C24" s="349"/>
    </row>
    <row r="25" spans="1:3" s="118" customFormat="1" ht="12" customHeight="1">
      <c r="A25" s="494" t="s">
        <v>100</v>
      </c>
      <c r="B25" s="476" t="s">
        <v>525</v>
      </c>
      <c r="C25" s="349"/>
    </row>
    <row r="26" spans="1:3" s="118" customFormat="1" ht="12" customHeight="1">
      <c r="A26" s="494" t="s">
        <v>101</v>
      </c>
      <c r="B26" s="476" t="s">
        <v>526</v>
      </c>
      <c r="C26" s="349"/>
    </row>
    <row r="27" spans="1:3" s="118" customFormat="1" ht="12" customHeight="1">
      <c r="A27" s="494" t="s">
        <v>184</v>
      </c>
      <c r="B27" s="476" t="s">
        <v>291</v>
      </c>
      <c r="C27" s="349"/>
    </row>
    <row r="28" spans="1:3" s="118" customFormat="1" ht="12" customHeight="1" thickBot="1">
      <c r="A28" s="495" t="s">
        <v>185</v>
      </c>
      <c r="B28" s="477" t="s">
        <v>292</v>
      </c>
      <c r="C28" s="351"/>
    </row>
    <row r="29" spans="1:3" s="118" customFormat="1" ht="12" customHeight="1" thickBot="1">
      <c r="A29" s="37" t="s">
        <v>186</v>
      </c>
      <c r="B29" s="21" t="s">
        <v>293</v>
      </c>
      <c r="C29" s="353">
        <f>+C30+C33+C34+C35</f>
        <v>32556</v>
      </c>
    </row>
    <row r="30" spans="1:3" s="118" customFormat="1" ht="12" customHeight="1">
      <c r="A30" s="493" t="s">
        <v>294</v>
      </c>
      <c r="B30" s="475" t="s">
        <v>300</v>
      </c>
      <c r="C30" s="470">
        <f>+C31+C32</f>
        <v>23194</v>
      </c>
    </row>
    <row r="31" spans="1:3" s="118" customFormat="1" ht="12" customHeight="1">
      <c r="A31" s="494" t="s">
        <v>295</v>
      </c>
      <c r="B31" s="476" t="s">
        <v>301</v>
      </c>
      <c r="C31" s="349">
        <v>8000</v>
      </c>
    </row>
    <row r="32" spans="1:3" s="118" customFormat="1" ht="12" customHeight="1">
      <c r="A32" s="494" t="s">
        <v>296</v>
      </c>
      <c r="B32" s="476" t="s">
        <v>302</v>
      </c>
      <c r="C32" s="349">
        <v>15194</v>
      </c>
    </row>
    <row r="33" spans="1:3" s="118" customFormat="1" ht="12" customHeight="1">
      <c r="A33" s="494" t="s">
        <v>297</v>
      </c>
      <c r="B33" s="476" t="s">
        <v>303</v>
      </c>
      <c r="C33" s="349">
        <v>4000</v>
      </c>
    </row>
    <row r="34" spans="1:3" s="118" customFormat="1" ht="12" customHeight="1">
      <c r="A34" s="494" t="s">
        <v>298</v>
      </c>
      <c r="B34" s="476" t="s">
        <v>304</v>
      </c>
      <c r="C34" s="349">
        <v>2800</v>
      </c>
    </row>
    <row r="35" spans="1:3" s="118" customFormat="1" ht="12" customHeight="1" thickBot="1">
      <c r="A35" s="495" t="s">
        <v>299</v>
      </c>
      <c r="B35" s="477" t="s">
        <v>305</v>
      </c>
      <c r="C35" s="351">
        <v>2562</v>
      </c>
    </row>
    <row r="36" spans="1:3" s="118" customFormat="1" ht="12" customHeight="1" thickBot="1">
      <c r="A36" s="37" t="s">
        <v>25</v>
      </c>
      <c r="B36" s="21" t="s">
        <v>306</v>
      </c>
      <c r="C36" s="347">
        <f>SUM(C37:C46)</f>
        <v>12492</v>
      </c>
    </row>
    <row r="37" spans="1:3" s="118" customFormat="1" ht="12" customHeight="1">
      <c r="A37" s="493" t="s">
        <v>102</v>
      </c>
      <c r="B37" s="475" t="s">
        <v>309</v>
      </c>
      <c r="C37" s="350"/>
    </row>
    <row r="38" spans="1:3" s="118" customFormat="1" ht="12" customHeight="1">
      <c r="A38" s="494" t="s">
        <v>103</v>
      </c>
      <c r="B38" s="476" t="s">
        <v>310</v>
      </c>
      <c r="C38" s="349">
        <v>30</v>
      </c>
    </row>
    <row r="39" spans="1:3" s="118" customFormat="1" ht="12" customHeight="1">
      <c r="A39" s="494" t="s">
        <v>104</v>
      </c>
      <c r="B39" s="476" t="s">
        <v>311</v>
      </c>
      <c r="C39" s="349">
        <v>0</v>
      </c>
    </row>
    <row r="40" spans="1:3" s="118" customFormat="1" ht="12" customHeight="1">
      <c r="A40" s="494" t="s">
        <v>188</v>
      </c>
      <c r="B40" s="476" t="s">
        <v>312</v>
      </c>
      <c r="C40" s="349">
        <v>0</v>
      </c>
    </row>
    <row r="41" spans="1:3" s="118" customFormat="1" ht="12" customHeight="1">
      <c r="A41" s="494" t="s">
        <v>189</v>
      </c>
      <c r="B41" s="476" t="s">
        <v>313</v>
      </c>
      <c r="C41" s="349">
        <v>9112</v>
      </c>
    </row>
    <row r="42" spans="1:3" s="118" customFormat="1" ht="12" customHeight="1">
      <c r="A42" s="494" t="s">
        <v>190</v>
      </c>
      <c r="B42" s="476" t="s">
        <v>314</v>
      </c>
      <c r="C42" s="349">
        <v>2550</v>
      </c>
    </row>
    <row r="43" spans="1:3" s="118" customFormat="1" ht="12" customHeight="1">
      <c r="A43" s="494" t="s">
        <v>191</v>
      </c>
      <c r="B43" s="476" t="s">
        <v>315</v>
      </c>
      <c r="C43" s="349"/>
    </row>
    <row r="44" spans="1:3" s="118" customFormat="1" ht="12" customHeight="1">
      <c r="A44" s="494" t="s">
        <v>192</v>
      </c>
      <c r="B44" s="476" t="s">
        <v>316</v>
      </c>
      <c r="C44" s="349">
        <v>800</v>
      </c>
    </row>
    <row r="45" spans="1:3" s="118" customFormat="1" ht="12" customHeight="1">
      <c r="A45" s="494" t="s">
        <v>307</v>
      </c>
      <c r="B45" s="476" t="s">
        <v>317</v>
      </c>
      <c r="C45" s="352"/>
    </row>
    <row r="46" spans="1:3" s="118" customFormat="1" ht="12" customHeight="1" thickBot="1">
      <c r="A46" s="495" t="s">
        <v>308</v>
      </c>
      <c r="B46" s="477" t="s">
        <v>318</v>
      </c>
      <c r="C46" s="461"/>
    </row>
    <row r="47" spans="1:3" s="118" customFormat="1" ht="12" customHeight="1" thickBot="1">
      <c r="A47" s="37" t="s">
        <v>26</v>
      </c>
      <c r="B47" s="21" t="s">
        <v>319</v>
      </c>
      <c r="C47" s="347">
        <f>SUM(C48:C52)</f>
        <v>0</v>
      </c>
    </row>
    <row r="48" spans="1:3" s="118" customFormat="1" ht="12" customHeight="1">
      <c r="A48" s="493" t="s">
        <v>105</v>
      </c>
      <c r="B48" s="475" t="s">
        <v>323</v>
      </c>
      <c r="C48" s="525"/>
    </row>
    <row r="49" spans="1:3" s="118" customFormat="1" ht="12" customHeight="1">
      <c r="A49" s="494" t="s">
        <v>106</v>
      </c>
      <c r="B49" s="476" t="s">
        <v>324</v>
      </c>
      <c r="C49" s="352"/>
    </row>
    <row r="50" spans="1:3" s="118" customFormat="1" ht="12" customHeight="1">
      <c r="A50" s="494" t="s">
        <v>320</v>
      </c>
      <c r="B50" s="476" t="s">
        <v>325</v>
      </c>
      <c r="C50" s="352"/>
    </row>
    <row r="51" spans="1:3" s="118" customFormat="1" ht="12" customHeight="1">
      <c r="A51" s="494" t="s">
        <v>321</v>
      </c>
      <c r="B51" s="476" t="s">
        <v>326</v>
      </c>
      <c r="C51" s="352"/>
    </row>
    <row r="52" spans="1:3" s="118" customFormat="1" ht="12" customHeight="1" thickBot="1">
      <c r="A52" s="495" t="s">
        <v>322</v>
      </c>
      <c r="B52" s="477" t="s">
        <v>327</v>
      </c>
      <c r="C52" s="461"/>
    </row>
    <row r="53" spans="1:3" s="118" customFormat="1" ht="12" customHeight="1" thickBot="1">
      <c r="A53" s="37" t="s">
        <v>193</v>
      </c>
      <c r="B53" s="21" t="s">
        <v>328</v>
      </c>
      <c r="C53" s="347">
        <f>SUM(C54:C56)</f>
        <v>0</v>
      </c>
    </row>
    <row r="54" spans="1:3" s="118" customFormat="1" ht="12" customHeight="1">
      <c r="A54" s="493" t="s">
        <v>107</v>
      </c>
      <c r="B54" s="475" t="s">
        <v>329</v>
      </c>
      <c r="C54" s="350"/>
    </row>
    <row r="55" spans="1:3" s="118" customFormat="1" ht="12" customHeight="1">
      <c r="A55" s="494" t="s">
        <v>108</v>
      </c>
      <c r="B55" s="476" t="s">
        <v>527</v>
      </c>
      <c r="C55" s="349"/>
    </row>
    <row r="56" spans="1:3" s="118" customFormat="1" ht="12" customHeight="1">
      <c r="A56" s="494" t="s">
        <v>333</v>
      </c>
      <c r="B56" s="476" t="s">
        <v>331</v>
      </c>
      <c r="C56" s="349"/>
    </row>
    <row r="57" spans="1:3" s="118" customFormat="1" ht="12" customHeight="1" thickBot="1">
      <c r="A57" s="495" t="s">
        <v>334</v>
      </c>
      <c r="B57" s="477" t="s">
        <v>332</v>
      </c>
      <c r="C57" s="351"/>
    </row>
    <row r="58" spans="1:3" s="118" customFormat="1" ht="12" customHeight="1" thickBot="1">
      <c r="A58" s="37" t="s">
        <v>28</v>
      </c>
      <c r="B58" s="342" t="s">
        <v>335</v>
      </c>
      <c r="C58" s="347">
        <f>SUM(C59:C61)</f>
        <v>0</v>
      </c>
    </row>
    <row r="59" spans="1:3" s="118" customFormat="1" ht="12" customHeight="1">
      <c r="A59" s="493" t="s">
        <v>194</v>
      </c>
      <c r="B59" s="475" t="s">
        <v>337</v>
      </c>
      <c r="C59" s="352"/>
    </row>
    <row r="60" spans="1:3" s="118" customFormat="1" ht="12" customHeight="1">
      <c r="A60" s="494" t="s">
        <v>195</v>
      </c>
      <c r="B60" s="476" t="s">
        <v>528</v>
      </c>
      <c r="C60" s="352"/>
    </row>
    <row r="61" spans="1:3" s="118" customFormat="1" ht="12" customHeight="1">
      <c r="A61" s="494" t="s">
        <v>247</v>
      </c>
      <c r="B61" s="476" t="s">
        <v>338</v>
      </c>
      <c r="C61" s="352"/>
    </row>
    <row r="62" spans="1:3" s="118" customFormat="1" ht="12" customHeight="1" thickBot="1">
      <c r="A62" s="495" t="s">
        <v>336</v>
      </c>
      <c r="B62" s="477" t="s">
        <v>339</v>
      </c>
      <c r="C62" s="352"/>
    </row>
    <row r="63" spans="1:3" s="118" customFormat="1" ht="12" customHeight="1" thickBot="1">
      <c r="A63" s="37" t="s">
        <v>29</v>
      </c>
      <c r="B63" s="21" t="s">
        <v>340</v>
      </c>
      <c r="C63" s="353">
        <f>+C8+C15+C22+C29+C36+C47+C53+C58</f>
        <v>203587</v>
      </c>
    </row>
    <row r="64" spans="1:3" s="118" customFormat="1" ht="12" customHeight="1" thickBot="1">
      <c r="A64" s="496" t="s">
        <v>482</v>
      </c>
      <c r="B64" s="342" t="s">
        <v>342</v>
      </c>
      <c r="C64" s="347">
        <f>SUM(C65:C67)</f>
        <v>0</v>
      </c>
    </row>
    <row r="65" spans="1:3" s="118" customFormat="1" ht="12" customHeight="1">
      <c r="A65" s="493" t="s">
        <v>375</v>
      </c>
      <c r="B65" s="475" t="s">
        <v>343</v>
      </c>
      <c r="C65" s="352"/>
    </row>
    <row r="66" spans="1:3" s="118" customFormat="1" ht="12" customHeight="1">
      <c r="A66" s="494" t="s">
        <v>384</v>
      </c>
      <c r="B66" s="476" t="s">
        <v>344</v>
      </c>
      <c r="C66" s="352"/>
    </row>
    <row r="67" spans="1:3" s="118" customFormat="1" ht="12" customHeight="1" thickBot="1">
      <c r="A67" s="495" t="s">
        <v>385</v>
      </c>
      <c r="B67" s="479" t="s">
        <v>345</v>
      </c>
      <c r="C67" s="352"/>
    </row>
    <row r="68" spans="1:3" s="118" customFormat="1" ht="12" customHeight="1" thickBot="1">
      <c r="A68" s="496" t="s">
        <v>346</v>
      </c>
      <c r="B68" s="342" t="s">
        <v>347</v>
      </c>
      <c r="C68" s="347">
        <f>SUM(C69:C72)</f>
        <v>0</v>
      </c>
    </row>
    <row r="69" spans="1:3" s="118" customFormat="1" ht="12" customHeight="1">
      <c r="A69" s="493" t="s">
        <v>162</v>
      </c>
      <c r="B69" s="475" t="s">
        <v>348</v>
      </c>
      <c r="C69" s="352"/>
    </row>
    <row r="70" spans="1:3" s="118" customFormat="1" ht="12" customHeight="1">
      <c r="A70" s="494" t="s">
        <v>163</v>
      </c>
      <c r="B70" s="476" t="s">
        <v>349</v>
      </c>
      <c r="C70" s="352"/>
    </row>
    <row r="71" spans="1:3" s="118" customFormat="1" ht="12" customHeight="1">
      <c r="A71" s="494" t="s">
        <v>376</v>
      </c>
      <c r="B71" s="476" t="s">
        <v>350</v>
      </c>
      <c r="C71" s="352"/>
    </row>
    <row r="72" spans="1:3" s="118" customFormat="1" ht="12" customHeight="1" thickBot="1">
      <c r="A72" s="495" t="s">
        <v>377</v>
      </c>
      <c r="B72" s="477" t="s">
        <v>351</v>
      </c>
      <c r="C72" s="352"/>
    </row>
    <row r="73" spans="1:3" s="118" customFormat="1" ht="12" customHeight="1" thickBot="1">
      <c r="A73" s="496" t="s">
        <v>352</v>
      </c>
      <c r="B73" s="342" t="s">
        <v>353</v>
      </c>
      <c r="C73" s="347">
        <f>SUM(C74:C75)</f>
        <v>0</v>
      </c>
    </row>
    <row r="74" spans="1:3" s="118" customFormat="1" ht="12" customHeight="1">
      <c r="A74" s="493" t="s">
        <v>378</v>
      </c>
      <c r="B74" s="475" t="s">
        <v>354</v>
      </c>
      <c r="C74" s="352"/>
    </row>
    <row r="75" spans="1:3" s="118" customFormat="1" ht="12" customHeight="1" thickBot="1">
      <c r="A75" s="495" t="s">
        <v>379</v>
      </c>
      <c r="B75" s="477" t="s">
        <v>355</v>
      </c>
      <c r="C75" s="352"/>
    </row>
    <row r="76" spans="1:3" s="117" customFormat="1" ht="12" customHeight="1" thickBot="1">
      <c r="A76" s="496" t="s">
        <v>356</v>
      </c>
      <c r="B76" s="342" t="s">
        <v>357</v>
      </c>
      <c r="C76" s="347">
        <f>SUM(C77:C79)</f>
        <v>0</v>
      </c>
    </row>
    <row r="77" spans="1:3" s="118" customFormat="1" ht="12" customHeight="1">
      <c r="A77" s="493" t="s">
        <v>380</v>
      </c>
      <c r="B77" s="475" t="s">
        <v>358</v>
      </c>
      <c r="C77" s="352"/>
    </row>
    <row r="78" spans="1:3" s="118" customFormat="1" ht="12" customHeight="1">
      <c r="A78" s="494" t="s">
        <v>381</v>
      </c>
      <c r="B78" s="476" t="s">
        <v>359</v>
      </c>
      <c r="C78" s="352"/>
    </row>
    <row r="79" spans="1:3" s="118" customFormat="1" ht="12" customHeight="1" thickBot="1">
      <c r="A79" s="495" t="s">
        <v>382</v>
      </c>
      <c r="B79" s="477" t="s">
        <v>360</v>
      </c>
      <c r="C79" s="352"/>
    </row>
    <row r="80" spans="1:3" s="118" customFormat="1" ht="12" customHeight="1" thickBot="1">
      <c r="A80" s="496" t="s">
        <v>361</v>
      </c>
      <c r="B80" s="342" t="s">
        <v>383</v>
      </c>
      <c r="C80" s="347">
        <f>SUM(C81:C84)</f>
        <v>0</v>
      </c>
    </row>
    <row r="81" spans="1:3" s="118" customFormat="1" ht="12" customHeight="1">
      <c r="A81" s="497" t="s">
        <v>362</v>
      </c>
      <c r="B81" s="475" t="s">
        <v>363</v>
      </c>
      <c r="C81" s="352"/>
    </row>
    <row r="82" spans="1:3" s="118" customFormat="1" ht="12" customHeight="1">
      <c r="A82" s="498" t="s">
        <v>364</v>
      </c>
      <c r="B82" s="476" t="s">
        <v>365</v>
      </c>
      <c r="C82" s="352"/>
    </row>
    <row r="83" spans="1:3" s="118" customFormat="1" ht="12" customHeight="1">
      <c r="A83" s="498" t="s">
        <v>366</v>
      </c>
      <c r="B83" s="476" t="s">
        <v>367</v>
      </c>
      <c r="C83" s="352"/>
    </row>
    <row r="84" spans="1:3" s="117" customFormat="1" ht="12" customHeight="1" thickBot="1">
      <c r="A84" s="499" t="s">
        <v>368</v>
      </c>
      <c r="B84" s="477" t="s">
        <v>369</v>
      </c>
      <c r="C84" s="352"/>
    </row>
    <row r="85" spans="1:3" s="117" customFormat="1" ht="12" customHeight="1" thickBot="1">
      <c r="A85" s="496" t="s">
        <v>370</v>
      </c>
      <c r="B85" s="342" t="s">
        <v>371</v>
      </c>
      <c r="C85" s="526"/>
    </row>
    <row r="86" spans="1:3" s="117" customFormat="1" ht="12" customHeight="1" thickBot="1">
      <c r="A86" s="496" t="s">
        <v>372</v>
      </c>
      <c r="B86" s="483" t="s">
        <v>373</v>
      </c>
      <c r="C86" s="353">
        <f>+C64+C68+C73+C76+C80+C85</f>
        <v>0</v>
      </c>
    </row>
    <row r="87" spans="1:3" s="117" customFormat="1" ht="12" customHeight="1" thickBot="1">
      <c r="A87" s="500" t="s">
        <v>386</v>
      </c>
      <c r="B87" s="485" t="s">
        <v>516</v>
      </c>
      <c r="C87" s="353">
        <f>+C63+C86</f>
        <v>203587</v>
      </c>
    </row>
    <row r="88" spans="1:3" s="118" customFormat="1" ht="15" customHeight="1">
      <c r="A88" s="284"/>
      <c r="B88" s="285"/>
      <c r="C88" s="416"/>
    </row>
    <row r="89" spans="1:3" ht="13.5" thickBot="1">
      <c r="A89" s="501"/>
      <c r="B89" s="287"/>
      <c r="C89" s="417"/>
    </row>
    <row r="90" spans="1:3" s="77" customFormat="1" ht="16.5" customHeight="1" thickBot="1">
      <c r="A90" s="288"/>
      <c r="B90" s="289" t="s">
        <v>63</v>
      </c>
      <c r="C90" s="418"/>
    </row>
    <row r="91" spans="1:3" s="119" customFormat="1" ht="12" customHeight="1" thickBot="1">
      <c r="A91" s="467" t="s">
        <v>21</v>
      </c>
      <c r="B91" s="31" t="s">
        <v>389</v>
      </c>
      <c r="C91" s="346">
        <f>SUM(C92:C96)</f>
        <v>203587</v>
      </c>
    </row>
    <row r="92" spans="1:3" ht="12" customHeight="1">
      <c r="A92" s="502" t="s">
        <v>109</v>
      </c>
      <c r="B92" s="10" t="s">
        <v>52</v>
      </c>
      <c r="C92" s="348">
        <v>20992</v>
      </c>
    </row>
    <row r="93" spans="1:3" ht="12" customHeight="1">
      <c r="A93" s="494" t="s">
        <v>110</v>
      </c>
      <c r="B93" s="8" t="s">
        <v>196</v>
      </c>
      <c r="C93" s="349">
        <v>8194</v>
      </c>
    </row>
    <row r="94" spans="1:3" ht="12" customHeight="1">
      <c r="A94" s="494" t="s">
        <v>111</v>
      </c>
      <c r="B94" s="8" t="s">
        <v>152</v>
      </c>
      <c r="C94" s="351">
        <v>68820</v>
      </c>
    </row>
    <row r="95" spans="1:3" ht="12" customHeight="1">
      <c r="A95" s="494" t="s">
        <v>112</v>
      </c>
      <c r="B95" s="11" t="s">
        <v>197</v>
      </c>
      <c r="C95" s="351">
        <v>25900</v>
      </c>
    </row>
    <row r="96" spans="1:3" ht="12" customHeight="1">
      <c r="A96" s="494" t="s">
        <v>123</v>
      </c>
      <c r="B96" s="19" t="s">
        <v>198</v>
      </c>
      <c r="C96" s="351">
        <v>79681</v>
      </c>
    </row>
    <row r="97" spans="1:3" ht="12" customHeight="1">
      <c r="A97" s="494" t="s">
        <v>113</v>
      </c>
      <c r="B97" s="8" t="s">
        <v>390</v>
      </c>
      <c r="C97" s="351"/>
    </row>
    <row r="98" spans="1:3" ht="12" customHeight="1">
      <c r="A98" s="494" t="s">
        <v>114</v>
      </c>
      <c r="B98" s="172" t="s">
        <v>391</v>
      </c>
      <c r="C98" s="351"/>
    </row>
    <row r="99" spans="1:3" ht="12" customHeight="1">
      <c r="A99" s="494" t="s">
        <v>124</v>
      </c>
      <c r="B99" s="173" t="s">
        <v>392</v>
      </c>
      <c r="C99" s="351"/>
    </row>
    <row r="100" spans="1:3" ht="12" customHeight="1">
      <c r="A100" s="494" t="s">
        <v>125</v>
      </c>
      <c r="B100" s="173" t="s">
        <v>393</v>
      </c>
      <c r="C100" s="351"/>
    </row>
    <row r="101" spans="1:3" ht="12" customHeight="1">
      <c r="A101" s="494" t="s">
        <v>126</v>
      </c>
      <c r="B101" s="172" t="s">
        <v>394</v>
      </c>
      <c r="C101" s="351">
        <v>79681</v>
      </c>
    </row>
    <row r="102" spans="1:3" ht="12" customHeight="1">
      <c r="A102" s="494" t="s">
        <v>127</v>
      </c>
      <c r="B102" s="172" t="s">
        <v>395</v>
      </c>
      <c r="C102" s="351"/>
    </row>
    <row r="103" spans="1:3" ht="12" customHeight="1">
      <c r="A103" s="494" t="s">
        <v>129</v>
      </c>
      <c r="B103" s="173" t="s">
        <v>396</v>
      </c>
      <c r="C103" s="351"/>
    </row>
    <row r="104" spans="1:3" ht="12" customHeight="1">
      <c r="A104" s="503" t="s">
        <v>199</v>
      </c>
      <c r="B104" s="174" t="s">
        <v>397</v>
      </c>
      <c r="C104" s="351"/>
    </row>
    <row r="105" spans="1:3" ht="12" customHeight="1">
      <c r="A105" s="494" t="s">
        <v>387</v>
      </c>
      <c r="B105" s="174" t="s">
        <v>398</v>
      </c>
      <c r="C105" s="351"/>
    </row>
    <row r="106" spans="1:3" ht="12" customHeight="1" thickBot="1">
      <c r="A106" s="504" t="s">
        <v>388</v>
      </c>
      <c r="B106" s="175" t="s">
        <v>399</v>
      </c>
      <c r="C106" s="355"/>
    </row>
    <row r="107" spans="1:3" ht="12" customHeight="1" thickBot="1">
      <c r="A107" s="37" t="s">
        <v>22</v>
      </c>
      <c r="B107" s="30" t="s">
        <v>400</v>
      </c>
      <c r="C107" s="347">
        <f>+C108+C110+C112</f>
        <v>0</v>
      </c>
    </row>
    <row r="108" spans="1:3" ht="12" customHeight="1">
      <c r="A108" s="493" t="s">
        <v>115</v>
      </c>
      <c r="B108" s="8" t="s">
        <v>245</v>
      </c>
      <c r="C108" s="350"/>
    </row>
    <row r="109" spans="1:3" ht="12" customHeight="1">
      <c r="A109" s="493" t="s">
        <v>116</v>
      </c>
      <c r="B109" s="12" t="s">
        <v>404</v>
      </c>
      <c r="C109" s="350"/>
    </row>
    <row r="110" spans="1:3" ht="12" customHeight="1">
      <c r="A110" s="493" t="s">
        <v>117</v>
      </c>
      <c r="B110" s="12" t="s">
        <v>200</v>
      </c>
      <c r="C110" s="349"/>
    </row>
    <row r="111" spans="1:3" ht="12" customHeight="1">
      <c r="A111" s="493" t="s">
        <v>118</v>
      </c>
      <c r="B111" s="12" t="s">
        <v>405</v>
      </c>
      <c r="C111" s="314"/>
    </row>
    <row r="112" spans="1:3" ht="12" customHeight="1">
      <c r="A112" s="493" t="s">
        <v>119</v>
      </c>
      <c r="B112" s="344" t="s">
        <v>248</v>
      </c>
      <c r="C112" s="314"/>
    </row>
    <row r="113" spans="1:3" ht="12" customHeight="1">
      <c r="A113" s="493" t="s">
        <v>128</v>
      </c>
      <c r="B113" s="343" t="s">
        <v>529</v>
      </c>
      <c r="C113" s="314"/>
    </row>
    <row r="114" spans="1:3" ht="12" customHeight="1">
      <c r="A114" s="493" t="s">
        <v>130</v>
      </c>
      <c r="B114" s="471" t="s">
        <v>410</v>
      </c>
      <c r="C114" s="314"/>
    </row>
    <row r="115" spans="1:3" ht="12" customHeight="1">
      <c r="A115" s="493" t="s">
        <v>201</v>
      </c>
      <c r="B115" s="173" t="s">
        <v>393</v>
      </c>
      <c r="C115" s="314"/>
    </row>
    <row r="116" spans="1:3" ht="12" customHeight="1">
      <c r="A116" s="493" t="s">
        <v>202</v>
      </c>
      <c r="B116" s="173" t="s">
        <v>409</v>
      </c>
      <c r="C116" s="314"/>
    </row>
    <row r="117" spans="1:3" ht="12" customHeight="1">
      <c r="A117" s="493" t="s">
        <v>203</v>
      </c>
      <c r="B117" s="173" t="s">
        <v>408</v>
      </c>
      <c r="C117" s="314"/>
    </row>
    <row r="118" spans="1:3" ht="12" customHeight="1">
      <c r="A118" s="493" t="s">
        <v>401</v>
      </c>
      <c r="B118" s="173" t="s">
        <v>396</v>
      </c>
      <c r="C118" s="314"/>
    </row>
    <row r="119" spans="1:3" ht="12" customHeight="1">
      <c r="A119" s="493" t="s">
        <v>402</v>
      </c>
      <c r="B119" s="173" t="s">
        <v>407</v>
      </c>
      <c r="C119" s="314"/>
    </row>
    <row r="120" spans="1:3" ht="12" customHeight="1" thickBot="1">
      <c r="A120" s="503" t="s">
        <v>403</v>
      </c>
      <c r="B120" s="173" t="s">
        <v>406</v>
      </c>
      <c r="C120" s="316"/>
    </row>
    <row r="121" spans="1:3" ht="12" customHeight="1" thickBot="1">
      <c r="A121" s="37" t="s">
        <v>23</v>
      </c>
      <c r="B121" s="153" t="s">
        <v>411</v>
      </c>
      <c r="C121" s="347">
        <f>+C122+C123</f>
        <v>0</v>
      </c>
    </row>
    <row r="122" spans="1:3" ht="12" customHeight="1">
      <c r="A122" s="493" t="s">
        <v>98</v>
      </c>
      <c r="B122" s="9" t="s">
        <v>65</v>
      </c>
      <c r="C122" s="350"/>
    </row>
    <row r="123" spans="1:3" ht="12" customHeight="1" thickBot="1">
      <c r="A123" s="495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412</v>
      </c>
      <c r="C124" s="347">
        <f>+C91+C107+C121</f>
        <v>203587</v>
      </c>
    </row>
    <row r="125" spans="1:3" ht="12" customHeight="1" thickBot="1">
      <c r="A125" s="37" t="s">
        <v>25</v>
      </c>
      <c r="B125" s="153" t="s">
        <v>413</v>
      </c>
      <c r="C125" s="347">
        <f>+C126+C127+C128</f>
        <v>0</v>
      </c>
    </row>
    <row r="126" spans="1:3" s="119" customFormat="1" ht="12" customHeight="1">
      <c r="A126" s="493" t="s">
        <v>102</v>
      </c>
      <c r="B126" s="9" t="s">
        <v>414</v>
      </c>
      <c r="C126" s="314"/>
    </row>
    <row r="127" spans="1:3" ht="12" customHeight="1">
      <c r="A127" s="493" t="s">
        <v>103</v>
      </c>
      <c r="B127" s="9" t="s">
        <v>415</v>
      </c>
      <c r="C127" s="314"/>
    </row>
    <row r="128" spans="1:3" ht="12" customHeight="1" thickBot="1">
      <c r="A128" s="503" t="s">
        <v>104</v>
      </c>
      <c r="B128" s="7" t="s">
        <v>416</v>
      </c>
      <c r="C128" s="314"/>
    </row>
    <row r="129" spans="1:3" ht="12" customHeight="1" thickBot="1">
      <c r="A129" s="37" t="s">
        <v>26</v>
      </c>
      <c r="B129" s="153" t="s">
        <v>481</v>
      </c>
      <c r="C129" s="347">
        <f>+C130+C131+C132+C133</f>
        <v>0</v>
      </c>
    </row>
    <row r="130" spans="1:3" ht="12" customHeight="1">
      <c r="A130" s="493" t="s">
        <v>105</v>
      </c>
      <c r="B130" s="9" t="s">
        <v>417</v>
      </c>
      <c r="C130" s="314"/>
    </row>
    <row r="131" spans="1:3" ht="12" customHeight="1">
      <c r="A131" s="493" t="s">
        <v>106</v>
      </c>
      <c r="B131" s="9" t="s">
        <v>418</v>
      </c>
      <c r="C131" s="314"/>
    </row>
    <row r="132" spans="1:3" ht="12" customHeight="1">
      <c r="A132" s="493" t="s">
        <v>320</v>
      </c>
      <c r="B132" s="9" t="s">
        <v>419</v>
      </c>
      <c r="C132" s="314"/>
    </row>
    <row r="133" spans="1:3" s="119" customFormat="1" ht="12" customHeight="1" thickBot="1">
      <c r="A133" s="503" t="s">
        <v>321</v>
      </c>
      <c r="B133" s="7" t="s">
        <v>420</v>
      </c>
      <c r="C133" s="314"/>
    </row>
    <row r="134" spans="1:11" ht="12" customHeight="1" thickBot="1">
      <c r="A134" s="37" t="s">
        <v>27</v>
      </c>
      <c r="B134" s="153" t="s">
        <v>421</v>
      </c>
      <c r="C134" s="353">
        <f>+C135+C136+C137+C138</f>
        <v>0</v>
      </c>
      <c r="K134" s="296"/>
    </row>
    <row r="135" spans="1:3" ht="12.75">
      <c r="A135" s="493" t="s">
        <v>107</v>
      </c>
      <c r="B135" s="9" t="s">
        <v>422</v>
      </c>
      <c r="C135" s="314"/>
    </row>
    <row r="136" spans="1:3" ht="12" customHeight="1">
      <c r="A136" s="493" t="s">
        <v>108</v>
      </c>
      <c r="B136" s="9" t="s">
        <v>432</v>
      </c>
      <c r="C136" s="314"/>
    </row>
    <row r="137" spans="1:3" s="119" customFormat="1" ht="12" customHeight="1">
      <c r="A137" s="493" t="s">
        <v>333</v>
      </c>
      <c r="B137" s="9" t="s">
        <v>423</v>
      </c>
      <c r="C137" s="314"/>
    </row>
    <row r="138" spans="1:3" s="119" customFormat="1" ht="12" customHeight="1" thickBot="1">
      <c r="A138" s="503" t="s">
        <v>334</v>
      </c>
      <c r="B138" s="7" t="s">
        <v>424</v>
      </c>
      <c r="C138" s="314"/>
    </row>
    <row r="139" spans="1:3" s="119" customFormat="1" ht="12" customHeight="1" thickBot="1">
      <c r="A139" s="37" t="s">
        <v>28</v>
      </c>
      <c r="B139" s="153" t="s">
        <v>425</v>
      </c>
      <c r="C139" s="356">
        <f>+C140+C141+C142+C143</f>
        <v>0</v>
      </c>
    </row>
    <row r="140" spans="1:3" s="119" customFormat="1" ht="12" customHeight="1">
      <c r="A140" s="493" t="s">
        <v>194</v>
      </c>
      <c r="B140" s="9" t="s">
        <v>426</v>
      </c>
      <c r="C140" s="314"/>
    </row>
    <row r="141" spans="1:3" s="119" customFormat="1" ht="12" customHeight="1">
      <c r="A141" s="493" t="s">
        <v>195</v>
      </c>
      <c r="B141" s="9" t="s">
        <v>427</v>
      </c>
      <c r="C141" s="314"/>
    </row>
    <row r="142" spans="1:3" s="119" customFormat="1" ht="12" customHeight="1">
      <c r="A142" s="493" t="s">
        <v>247</v>
      </c>
      <c r="B142" s="9" t="s">
        <v>428</v>
      </c>
      <c r="C142" s="314"/>
    </row>
    <row r="143" spans="1:3" ht="12.75" customHeight="1" thickBot="1">
      <c r="A143" s="493" t="s">
        <v>336</v>
      </c>
      <c r="B143" s="9" t="s">
        <v>429</v>
      </c>
      <c r="C143" s="314"/>
    </row>
    <row r="144" spans="1:3" ht="12" customHeight="1" thickBot="1">
      <c r="A144" s="37" t="s">
        <v>29</v>
      </c>
      <c r="B144" s="153" t="s">
        <v>430</v>
      </c>
      <c r="C144" s="487">
        <f>+C125+C129+C134+C139</f>
        <v>0</v>
      </c>
    </row>
    <row r="145" spans="1:3" ht="15" customHeight="1" thickBot="1">
      <c r="A145" s="505" t="s">
        <v>30</v>
      </c>
      <c r="B145" s="437" t="s">
        <v>431</v>
      </c>
      <c r="C145" s="487">
        <f>+C124+C144</f>
        <v>203587</v>
      </c>
    </row>
    <row r="146" spans="1:3" ht="13.5" thickBot="1">
      <c r="A146" s="445"/>
      <c r="B146" s="446"/>
      <c r="C146" s="447"/>
    </row>
    <row r="147" spans="1:3" ht="15" customHeight="1" thickBot="1">
      <c r="A147" s="293" t="s">
        <v>221</v>
      </c>
      <c r="B147" s="294"/>
      <c r="C147" s="150"/>
    </row>
    <row r="148" spans="1:3" ht="14.25" customHeight="1" thickBot="1">
      <c r="A148" s="293" t="s">
        <v>222</v>
      </c>
      <c r="B148" s="294"/>
      <c r="C14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E6" sqref="E6"/>
    </sheetView>
  </sheetViews>
  <sheetFormatPr defaultColWidth="9.00390625" defaultRowHeight="12.75"/>
  <cols>
    <col min="1" max="1" width="19.50390625" style="448" customWidth="1"/>
    <col min="2" max="2" width="72.00390625" style="449" customWidth="1"/>
    <col min="3" max="3" width="25.00390625" style="450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588</v>
      </c>
    </row>
    <row r="2" spans="1:3" s="115" customFormat="1" ht="21" customHeight="1">
      <c r="A2" s="465" t="s">
        <v>70</v>
      </c>
      <c r="B2" s="406" t="s">
        <v>241</v>
      </c>
      <c r="C2" s="408" t="s">
        <v>57</v>
      </c>
    </row>
    <row r="3" spans="1:3" s="115" customFormat="1" ht="16.5" thickBot="1">
      <c r="A3" s="273" t="s">
        <v>218</v>
      </c>
      <c r="B3" s="407" t="s">
        <v>531</v>
      </c>
      <c r="C3" s="409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410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1"/>
    </row>
    <row r="8" spans="1:3" s="77" customFormat="1" ht="12" customHeight="1" thickBot="1">
      <c r="A8" s="37" t="s">
        <v>21</v>
      </c>
      <c r="B8" s="21" t="s">
        <v>276</v>
      </c>
      <c r="C8" s="347">
        <f>+C9+C10+C11+C12+C13+C14</f>
        <v>0</v>
      </c>
    </row>
    <row r="9" spans="1:3" s="117" customFormat="1" ht="12" customHeight="1">
      <c r="A9" s="493" t="s">
        <v>109</v>
      </c>
      <c r="B9" s="475" t="s">
        <v>277</v>
      </c>
      <c r="C9" s="350"/>
    </row>
    <row r="10" spans="1:3" s="118" customFormat="1" ht="12" customHeight="1">
      <c r="A10" s="494" t="s">
        <v>110</v>
      </c>
      <c r="B10" s="476" t="s">
        <v>278</v>
      </c>
      <c r="C10" s="349"/>
    </row>
    <row r="11" spans="1:3" s="118" customFormat="1" ht="12" customHeight="1">
      <c r="A11" s="494" t="s">
        <v>111</v>
      </c>
      <c r="B11" s="476" t="s">
        <v>279</v>
      </c>
      <c r="C11" s="349"/>
    </row>
    <row r="12" spans="1:3" s="118" customFormat="1" ht="12" customHeight="1">
      <c r="A12" s="494" t="s">
        <v>112</v>
      </c>
      <c r="B12" s="476" t="s">
        <v>280</v>
      </c>
      <c r="C12" s="349"/>
    </row>
    <row r="13" spans="1:3" s="118" customFormat="1" ht="12" customHeight="1">
      <c r="A13" s="494" t="s">
        <v>161</v>
      </c>
      <c r="B13" s="476" t="s">
        <v>281</v>
      </c>
      <c r="C13" s="523"/>
    </row>
    <row r="14" spans="1:3" s="117" customFormat="1" ht="12" customHeight="1" thickBot="1">
      <c r="A14" s="495" t="s">
        <v>113</v>
      </c>
      <c r="B14" s="477" t="s">
        <v>282</v>
      </c>
      <c r="C14" s="524"/>
    </row>
    <row r="15" spans="1:3" s="117" customFormat="1" ht="12" customHeight="1" thickBot="1">
      <c r="A15" s="37" t="s">
        <v>22</v>
      </c>
      <c r="B15" s="342" t="s">
        <v>283</v>
      </c>
      <c r="C15" s="347">
        <f>+C16+C17+C18+C19+C20</f>
        <v>0</v>
      </c>
    </row>
    <row r="16" spans="1:3" s="117" customFormat="1" ht="12" customHeight="1">
      <c r="A16" s="493" t="s">
        <v>115</v>
      </c>
      <c r="B16" s="475" t="s">
        <v>284</v>
      </c>
      <c r="C16" s="350"/>
    </row>
    <row r="17" spans="1:3" s="117" customFormat="1" ht="12" customHeight="1">
      <c r="A17" s="494" t="s">
        <v>116</v>
      </c>
      <c r="B17" s="476" t="s">
        <v>285</v>
      </c>
      <c r="C17" s="349"/>
    </row>
    <row r="18" spans="1:3" s="117" customFormat="1" ht="12" customHeight="1">
      <c r="A18" s="494" t="s">
        <v>117</v>
      </c>
      <c r="B18" s="476" t="s">
        <v>523</v>
      </c>
      <c r="C18" s="349"/>
    </row>
    <row r="19" spans="1:3" s="117" customFormat="1" ht="12" customHeight="1">
      <c r="A19" s="494" t="s">
        <v>118</v>
      </c>
      <c r="B19" s="476" t="s">
        <v>524</v>
      </c>
      <c r="C19" s="349"/>
    </row>
    <row r="20" spans="1:3" s="117" customFormat="1" ht="12" customHeight="1">
      <c r="A20" s="494" t="s">
        <v>119</v>
      </c>
      <c r="B20" s="476" t="s">
        <v>286</v>
      </c>
      <c r="C20" s="349"/>
    </row>
    <row r="21" spans="1:3" s="118" customFormat="1" ht="12" customHeight="1" thickBot="1">
      <c r="A21" s="495" t="s">
        <v>128</v>
      </c>
      <c r="B21" s="477" t="s">
        <v>287</v>
      </c>
      <c r="C21" s="351"/>
    </row>
    <row r="22" spans="1:3" s="118" customFormat="1" ht="12" customHeight="1" thickBot="1">
      <c r="A22" s="37" t="s">
        <v>23</v>
      </c>
      <c r="B22" s="21" t="s">
        <v>288</v>
      </c>
      <c r="C22" s="347">
        <f>+C23+C24+C25+C26+C27</f>
        <v>0</v>
      </c>
    </row>
    <row r="23" spans="1:3" s="118" customFormat="1" ht="12" customHeight="1">
      <c r="A23" s="493" t="s">
        <v>98</v>
      </c>
      <c r="B23" s="475" t="s">
        <v>289</v>
      </c>
      <c r="C23" s="350"/>
    </row>
    <row r="24" spans="1:3" s="117" customFormat="1" ht="12" customHeight="1">
      <c r="A24" s="494" t="s">
        <v>99</v>
      </c>
      <c r="B24" s="476" t="s">
        <v>290</v>
      </c>
      <c r="C24" s="349"/>
    </row>
    <row r="25" spans="1:3" s="118" customFormat="1" ht="12" customHeight="1">
      <c r="A25" s="494" t="s">
        <v>100</v>
      </c>
      <c r="B25" s="476" t="s">
        <v>525</v>
      </c>
      <c r="C25" s="349"/>
    </row>
    <row r="26" spans="1:3" s="118" customFormat="1" ht="12" customHeight="1">
      <c r="A26" s="494" t="s">
        <v>101</v>
      </c>
      <c r="B26" s="476" t="s">
        <v>526</v>
      </c>
      <c r="C26" s="349"/>
    </row>
    <row r="27" spans="1:3" s="118" customFormat="1" ht="12" customHeight="1">
      <c r="A27" s="494" t="s">
        <v>184</v>
      </c>
      <c r="B27" s="476" t="s">
        <v>291</v>
      </c>
      <c r="C27" s="349"/>
    </row>
    <row r="28" spans="1:3" s="118" customFormat="1" ht="12" customHeight="1" thickBot="1">
      <c r="A28" s="495" t="s">
        <v>185</v>
      </c>
      <c r="B28" s="477" t="s">
        <v>292</v>
      </c>
      <c r="C28" s="351"/>
    </row>
    <row r="29" spans="1:3" s="118" customFormat="1" ht="12" customHeight="1" thickBot="1">
      <c r="A29" s="37" t="s">
        <v>186</v>
      </c>
      <c r="B29" s="21" t="s">
        <v>293</v>
      </c>
      <c r="C29" s="353">
        <f>+C30+C33+C34+C35</f>
        <v>21444</v>
      </c>
    </row>
    <row r="30" spans="1:3" s="118" customFormat="1" ht="12" customHeight="1">
      <c r="A30" s="493" t="s">
        <v>294</v>
      </c>
      <c r="B30" s="475" t="s">
        <v>300</v>
      </c>
      <c r="C30" s="470">
        <f>+C31+C32</f>
        <v>19806</v>
      </c>
    </row>
    <row r="31" spans="1:3" s="118" customFormat="1" ht="12" customHeight="1">
      <c r="A31" s="494" t="s">
        <v>295</v>
      </c>
      <c r="B31" s="476" t="s">
        <v>301</v>
      </c>
      <c r="C31" s="349"/>
    </row>
    <row r="32" spans="1:3" s="118" customFormat="1" ht="12" customHeight="1">
      <c r="A32" s="494" t="s">
        <v>296</v>
      </c>
      <c r="B32" s="476" t="s">
        <v>302</v>
      </c>
      <c r="C32" s="349">
        <v>19806</v>
      </c>
    </row>
    <row r="33" spans="1:3" s="118" customFormat="1" ht="12" customHeight="1">
      <c r="A33" s="494" t="s">
        <v>297</v>
      </c>
      <c r="B33" s="476" t="s">
        <v>303</v>
      </c>
      <c r="C33" s="349"/>
    </row>
    <row r="34" spans="1:3" s="118" customFormat="1" ht="12" customHeight="1">
      <c r="A34" s="494" t="s">
        <v>298</v>
      </c>
      <c r="B34" s="476" t="s">
        <v>304</v>
      </c>
      <c r="C34" s="349"/>
    </row>
    <row r="35" spans="1:3" s="118" customFormat="1" ht="12" customHeight="1" thickBot="1">
      <c r="A35" s="495" t="s">
        <v>299</v>
      </c>
      <c r="B35" s="477" t="s">
        <v>305</v>
      </c>
      <c r="C35" s="351">
        <v>1638</v>
      </c>
    </row>
    <row r="36" spans="1:3" s="118" customFormat="1" ht="12" customHeight="1" thickBot="1">
      <c r="A36" s="37" t="s">
        <v>25</v>
      </c>
      <c r="B36" s="21" t="s">
        <v>306</v>
      </c>
      <c r="C36" s="347">
        <f>SUM(C37:C46)</f>
        <v>10212</v>
      </c>
    </row>
    <row r="37" spans="1:3" s="118" customFormat="1" ht="12" customHeight="1">
      <c r="A37" s="493" t="s">
        <v>102</v>
      </c>
      <c r="B37" s="475" t="s">
        <v>309</v>
      </c>
      <c r="C37" s="350"/>
    </row>
    <row r="38" spans="1:3" s="118" customFormat="1" ht="12" customHeight="1">
      <c r="A38" s="494" t="s">
        <v>103</v>
      </c>
      <c r="B38" s="476" t="s">
        <v>310</v>
      </c>
      <c r="C38" s="349">
        <v>3546</v>
      </c>
    </row>
    <row r="39" spans="1:3" s="118" customFormat="1" ht="12" customHeight="1">
      <c r="A39" s="494" t="s">
        <v>104</v>
      </c>
      <c r="B39" s="476" t="s">
        <v>311</v>
      </c>
      <c r="C39" s="349">
        <v>1517</v>
      </c>
    </row>
    <row r="40" spans="1:3" s="118" customFormat="1" ht="12" customHeight="1">
      <c r="A40" s="494" t="s">
        <v>188</v>
      </c>
      <c r="B40" s="476" t="s">
        <v>312</v>
      </c>
      <c r="C40" s="349">
        <v>1136</v>
      </c>
    </row>
    <row r="41" spans="1:3" s="118" customFormat="1" ht="12" customHeight="1">
      <c r="A41" s="494" t="s">
        <v>189</v>
      </c>
      <c r="B41" s="476" t="s">
        <v>313</v>
      </c>
      <c r="C41" s="349">
        <v>2837</v>
      </c>
    </row>
    <row r="42" spans="1:3" s="118" customFormat="1" ht="12" customHeight="1">
      <c r="A42" s="494" t="s">
        <v>190</v>
      </c>
      <c r="B42" s="476" t="s">
        <v>314</v>
      </c>
      <c r="C42" s="349">
        <v>1176</v>
      </c>
    </row>
    <row r="43" spans="1:3" s="118" customFormat="1" ht="12" customHeight="1">
      <c r="A43" s="494" t="s">
        <v>191</v>
      </c>
      <c r="B43" s="476" t="s">
        <v>315</v>
      </c>
      <c r="C43" s="349"/>
    </row>
    <row r="44" spans="1:3" s="118" customFormat="1" ht="12" customHeight="1">
      <c r="A44" s="494" t="s">
        <v>192</v>
      </c>
      <c r="B44" s="476" t="s">
        <v>316</v>
      </c>
      <c r="C44" s="349"/>
    </row>
    <row r="45" spans="1:3" s="118" customFormat="1" ht="12" customHeight="1">
      <c r="A45" s="494" t="s">
        <v>307</v>
      </c>
      <c r="B45" s="476" t="s">
        <v>317</v>
      </c>
      <c r="C45" s="352"/>
    </row>
    <row r="46" spans="1:3" s="118" customFormat="1" ht="12" customHeight="1" thickBot="1">
      <c r="A46" s="495" t="s">
        <v>308</v>
      </c>
      <c r="B46" s="477" t="s">
        <v>318</v>
      </c>
      <c r="C46" s="461"/>
    </row>
    <row r="47" spans="1:3" s="118" customFormat="1" ht="12" customHeight="1" thickBot="1">
      <c r="A47" s="37" t="s">
        <v>26</v>
      </c>
      <c r="B47" s="21" t="s">
        <v>319</v>
      </c>
      <c r="C47" s="347">
        <f>SUM(C48:C52)</f>
        <v>0</v>
      </c>
    </row>
    <row r="48" spans="1:3" s="118" customFormat="1" ht="12" customHeight="1">
      <c r="A48" s="493" t="s">
        <v>105</v>
      </c>
      <c r="B48" s="475" t="s">
        <v>323</v>
      </c>
      <c r="C48" s="525"/>
    </row>
    <row r="49" spans="1:3" s="118" customFormat="1" ht="12" customHeight="1">
      <c r="A49" s="494" t="s">
        <v>106</v>
      </c>
      <c r="B49" s="476" t="s">
        <v>324</v>
      </c>
      <c r="C49" s="352"/>
    </row>
    <row r="50" spans="1:3" s="118" customFormat="1" ht="12" customHeight="1">
      <c r="A50" s="494" t="s">
        <v>320</v>
      </c>
      <c r="B50" s="476" t="s">
        <v>325</v>
      </c>
      <c r="C50" s="352"/>
    </row>
    <row r="51" spans="1:3" s="118" customFormat="1" ht="12" customHeight="1">
      <c r="A51" s="494" t="s">
        <v>321</v>
      </c>
      <c r="B51" s="476" t="s">
        <v>326</v>
      </c>
      <c r="C51" s="352"/>
    </row>
    <row r="52" spans="1:3" s="118" customFormat="1" ht="12" customHeight="1" thickBot="1">
      <c r="A52" s="495" t="s">
        <v>322</v>
      </c>
      <c r="B52" s="477" t="s">
        <v>327</v>
      </c>
      <c r="C52" s="461"/>
    </row>
    <row r="53" spans="1:3" s="118" customFormat="1" ht="12" customHeight="1" thickBot="1">
      <c r="A53" s="37" t="s">
        <v>193</v>
      </c>
      <c r="B53" s="21" t="s">
        <v>328</v>
      </c>
      <c r="C53" s="347">
        <f>SUM(C54:C56)</f>
        <v>0</v>
      </c>
    </row>
    <row r="54" spans="1:3" s="118" customFormat="1" ht="12" customHeight="1">
      <c r="A54" s="493" t="s">
        <v>107</v>
      </c>
      <c r="B54" s="475" t="s">
        <v>329</v>
      </c>
      <c r="C54" s="350"/>
    </row>
    <row r="55" spans="1:3" s="118" customFormat="1" ht="12" customHeight="1">
      <c r="A55" s="494" t="s">
        <v>108</v>
      </c>
      <c r="B55" s="476" t="s">
        <v>527</v>
      </c>
      <c r="C55" s="349"/>
    </row>
    <row r="56" spans="1:3" s="118" customFormat="1" ht="12" customHeight="1">
      <c r="A56" s="494" t="s">
        <v>333</v>
      </c>
      <c r="B56" s="476" t="s">
        <v>331</v>
      </c>
      <c r="C56" s="349"/>
    </row>
    <row r="57" spans="1:3" s="118" customFormat="1" ht="12" customHeight="1" thickBot="1">
      <c r="A57" s="495" t="s">
        <v>334</v>
      </c>
      <c r="B57" s="477" t="s">
        <v>332</v>
      </c>
      <c r="C57" s="351"/>
    </row>
    <row r="58" spans="1:3" s="118" customFormat="1" ht="12" customHeight="1" thickBot="1">
      <c r="A58" s="37" t="s">
        <v>28</v>
      </c>
      <c r="B58" s="342" t="s">
        <v>335</v>
      </c>
      <c r="C58" s="347">
        <f>SUM(C59:C61)</f>
        <v>0</v>
      </c>
    </row>
    <row r="59" spans="1:3" s="118" customFormat="1" ht="12" customHeight="1">
      <c r="A59" s="493" t="s">
        <v>194</v>
      </c>
      <c r="B59" s="475" t="s">
        <v>337</v>
      </c>
      <c r="C59" s="352"/>
    </row>
    <row r="60" spans="1:3" s="118" customFormat="1" ht="12" customHeight="1">
      <c r="A60" s="494" t="s">
        <v>195</v>
      </c>
      <c r="B60" s="476" t="s">
        <v>528</v>
      </c>
      <c r="C60" s="352"/>
    </row>
    <row r="61" spans="1:3" s="118" customFormat="1" ht="12" customHeight="1">
      <c r="A61" s="494" t="s">
        <v>247</v>
      </c>
      <c r="B61" s="476" t="s">
        <v>338</v>
      </c>
      <c r="C61" s="352"/>
    </row>
    <row r="62" spans="1:3" s="118" customFormat="1" ht="12" customHeight="1" thickBot="1">
      <c r="A62" s="495" t="s">
        <v>336</v>
      </c>
      <c r="B62" s="477" t="s">
        <v>339</v>
      </c>
      <c r="C62" s="352"/>
    </row>
    <row r="63" spans="1:3" s="118" customFormat="1" ht="12" customHeight="1" thickBot="1">
      <c r="A63" s="37" t="s">
        <v>29</v>
      </c>
      <c r="B63" s="21" t="s">
        <v>340</v>
      </c>
      <c r="C63" s="353">
        <f>+C8+C15+C22+C29+C36+C47+C53+C58</f>
        <v>31656</v>
      </c>
    </row>
    <row r="64" spans="1:3" s="118" customFormat="1" ht="12" customHeight="1" thickBot="1">
      <c r="A64" s="496" t="s">
        <v>482</v>
      </c>
      <c r="B64" s="342" t="s">
        <v>342</v>
      </c>
      <c r="C64" s="347">
        <f>SUM(C65:C67)</f>
        <v>0</v>
      </c>
    </row>
    <row r="65" spans="1:3" s="118" customFormat="1" ht="12" customHeight="1">
      <c r="A65" s="493" t="s">
        <v>375</v>
      </c>
      <c r="B65" s="475" t="s">
        <v>343</v>
      </c>
      <c r="C65" s="352"/>
    </row>
    <row r="66" spans="1:3" s="118" customFormat="1" ht="12" customHeight="1">
      <c r="A66" s="494" t="s">
        <v>384</v>
      </c>
      <c r="B66" s="476" t="s">
        <v>344</v>
      </c>
      <c r="C66" s="352"/>
    </row>
    <row r="67" spans="1:3" s="118" customFormat="1" ht="12" customHeight="1" thickBot="1">
      <c r="A67" s="495" t="s">
        <v>385</v>
      </c>
      <c r="B67" s="479" t="s">
        <v>345</v>
      </c>
      <c r="C67" s="352"/>
    </row>
    <row r="68" spans="1:3" s="118" customFormat="1" ht="12" customHeight="1" thickBot="1">
      <c r="A68" s="496" t="s">
        <v>346</v>
      </c>
      <c r="B68" s="342" t="s">
        <v>347</v>
      </c>
      <c r="C68" s="347">
        <f>SUM(C69:C72)</f>
        <v>0</v>
      </c>
    </row>
    <row r="69" spans="1:3" s="118" customFormat="1" ht="12" customHeight="1">
      <c r="A69" s="493" t="s">
        <v>162</v>
      </c>
      <c r="B69" s="475" t="s">
        <v>348</v>
      </c>
      <c r="C69" s="352"/>
    </row>
    <row r="70" spans="1:3" s="118" customFormat="1" ht="12" customHeight="1">
      <c r="A70" s="494" t="s">
        <v>163</v>
      </c>
      <c r="B70" s="476" t="s">
        <v>349</v>
      </c>
      <c r="C70" s="352"/>
    </row>
    <row r="71" spans="1:3" s="118" customFormat="1" ht="12" customHeight="1">
      <c r="A71" s="494" t="s">
        <v>376</v>
      </c>
      <c r="B71" s="476" t="s">
        <v>350</v>
      </c>
      <c r="C71" s="352"/>
    </row>
    <row r="72" spans="1:3" s="118" customFormat="1" ht="12" customHeight="1" thickBot="1">
      <c r="A72" s="495" t="s">
        <v>377</v>
      </c>
      <c r="B72" s="477" t="s">
        <v>351</v>
      </c>
      <c r="C72" s="352"/>
    </row>
    <row r="73" spans="1:3" s="118" customFormat="1" ht="12" customHeight="1" thickBot="1">
      <c r="A73" s="496" t="s">
        <v>352</v>
      </c>
      <c r="B73" s="342" t="s">
        <v>353</v>
      </c>
      <c r="C73" s="347">
        <f>SUM(C74:C75)</f>
        <v>49993</v>
      </c>
    </row>
    <row r="74" spans="1:3" s="118" customFormat="1" ht="12" customHeight="1">
      <c r="A74" s="493" t="s">
        <v>378</v>
      </c>
      <c r="B74" s="475" t="s">
        <v>354</v>
      </c>
      <c r="C74" s="352">
        <v>49993</v>
      </c>
    </row>
    <row r="75" spans="1:3" s="118" customFormat="1" ht="12" customHeight="1" thickBot="1">
      <c r="A75" s="495" t="s">
        <v>379</v>
      </c>
      <c r="B75" s="477" t="s">
        <v>355</v>
      </c>
      <c r="C75" s="352"/>
    </row>
    <row r="76" spans="1:3" s="117" customFormat="1" ht="12" customHeight="1" thickBot="1">
      <c r="A76" s="496" t="s">
        <v>356</v>
      </c>
      <c r="B76" s="342" t="s">
        <v>357</v>
      </c>
      <c r="C76" s="347">
        <f>SUM(C77:C79)</f>
        <v>0</v>
      </c>
    </row>
    <row r="77" spans="1:3" s="118" customFormat="1" ht="12" customHeight="1">
      <c r="A77" s="493" t="s">
        <v>380</v>
      </c>
      <c r="B77" s="475" t="s">
        <v>358</v>
      </c>
      <c r="C77" s="352"/>
    </row>
    <row r="78" spans="1:3" s="118" customFormat="1" ht="12" customHeight="1">
      <c r="A78" s="494" t="s">
        <v>381</v>
      </c>
      <c r="B78" s="476" t="s">
        <v>359</v>
      </c>
      <c r="C78" s="352"/>
    </row>
    <row r="79" spans="1:3" s="118" customFormat="1" ht="12" customHeight="1" thickBot="1">
      <c r="A79" s="495" t="s">
        <v>382</v>
      </c>
      <c r="B79" s="477" t="s">
        <v>360</v>
      </c>
      <c r="C79" s="352"/>
    </row>
    <row r="80" spans="1:3" s="118" customFormat="1" ht="12" customHeight="1" thickBot="1">
      <c r="A80" s="496" t="s">
        <v>361</v>
      </c>
      <c r="B80" s="342" t="s">
        <v>383</v>
      </c>
      <c r="C80" s="347">
        <f>SUM(C81:C84)</f>
        <v>0</v>
      </c>
    </row>
    <row r="81" spans="1:3" s="118" customFormat="1" ht="12" customHeight="1">
      <c r="A81" s="497" t="s">
        <v>362</v>
      </c>
      <c r="B81" s="475" t="s">
        <v>363</v>
      </c>
      <c r="C81" s="352"/>
    </row>
    <row r="82" spans="1:3" s="118" customFormat="1" ht="12" customHeight="1">
      <c r="A82" s="498" t="s">
        <v>364</v>
      </c>
      <c r="B82" s="476" t="s">
        <v>365</v>
      </c>
      <c r="C82" s="352"/>
    </row>
    <row r="83" spans="1:3" s="118" customFormat="1" ht="12" customHeight="1">
      <c r="A83" s="498" t="s">
        <v>366</v>
      </c>
      <c r="B83" s="476" t="s">
        <v>367</v>
      </c>
      <c r="C83" s="352"/>
    </row>
    <row r="84" spans="1:3" s="117" customFormat="1" ht="12" customHeight="1" thickBot="1">
      <c r="A84" s="499" t="s">
        <v>368</v>
      </c>
      <c r="B84" s="477" t="s">
        <v>369</v>
      </c>
      <c r="C84" s="352"/>
    </row>
    <row r="85" spans="1:3" s="117" customFormat="1" ht="12" customHeight="1" thickBot="1">
      <c r="A85" s="496" t="s">
        <v>370</v>
      </c>
      <c r="B85" s="342" t="s">
        <v>371</v>
      </c>
      <c r="C85" s="526"/>
    </row>
    <row r="86" spans="1:3" s="117" customFormat="1" ht="12" customHeight="1" thickBot="1">
      <c r="A86" s="496" t="s">
        <v>372</v>
      </c>
      <c r="B86" s="483" t="s">
        <v>373</v>
      </c>
      <c r="C86" s="353">
        <f>+C64+C68+C73+C76+C80+C85</f>
        <v>49993</v>
      </c>
    </row>
    <row r="87" spans="1:3" s="117" customFormat="1" ht="12" customHeight="1" thickBot="1">
      <c r="A87" s="500" t="s">
        <v>386</v>
      </c>
      <c r="B87" s="485" t="s">
        <v>516</v>
      </c>
      <c r="C87" s="353">
        <f>+C63+C86</f>
        <v>81649</v>
      </c>
    </row>
    <row r="88" spans="1:3" s="118" customFormat="1" ht="15" customHeight="1">
      <c r="A88" s="284"/>
      <c r="B88" s="285"/>
      <c r="C88" s="416"/>
    </row>
    <row r="89" spans="1:3" ht="13.5" thickBot="1">
      <c r="A89" s="501"/>
      <c r="B89" s="287"/>
      <c r="C89" s="417"/>
    </row>
    <row r="90" spans="1:3" s="77" customFormat="1" ht="16.5" customHeight="1" thickBot="1">
      <c r="A90" s="288"/>
      <c r="B90" s="289" t="s">
        <v>63</v>
      </c>
      <c r="C90" s="418"/>
    </row>
    <row r="91" spans="1:3" s="119" customFormat="1" ht="12" customHeight="1" thickBot="1">
      <c r="A91" s="467" t="s">
        <v>21</v>
      </c>
      <c r="B91" s="31" t="s">
        <v>389</v>
      </c>
      <c r="C91" s="346">
        <f>SUM(C92:C96)</f>
        <v>45453</v>
      </c>
    </row>
    <row r="92" spans="1:3" ht="12" customHeight="1">
      <c r="A92" s="502" t="s">
        <v>109</v>
      </c>
      <c r="B92" s="10" t="s">
        <v>52</v>
      </c>
      <c r="C92" s="348">
        <v>10741</v>
      </c>
    </row>
    <row r="93" spans="1:3" ht="12" customHeight="1">
      <c r="A93" s="494" t="s">
        <v>110</v>
      </c>
      <c r="B93" s="8" t="s">
        <v>196</v>
      </c>
      <c r="C93" s="349">
        <v>3188</v>
      </c>
    </row>
    <row r="94" spans="1:3" ht="12" customHeight="1">
      <c r="A94" s="494" t="s">
        <v>111</v>
      </c>
      <c r="B94" s="8" t="s">
        <v>152</v>
      </c>
      <c r="C94" s="351">
        <v>25201</v>
      </c>
    </row>
    <row r="95" spans="1:3" ht="12" customHeight="1">
      <c r="A95" s="494" t="s">
        <v>112</v>
      </c>
      <c r="B95" s="11" t="s">
        <v>197</v>
      </c>
      <c r="C95" s="351">
        <v>1445</v>
      </c>
    </row>
    <row r="96" spans="1:3" ht="12" customHeight="1">
      <c r="A96" s="494" t="s">
        <v>123</v>
      </c>
      <c r="B96" s="19" t="s">
        <v>198</v>
      </c>
      <c r="C96" s="351">
        <v>4878</v>
      </c>
    </row>
    <row r="97" spans="1:3" ht="12" customHeight="1">
      <c r="A97" s="494" t="s">
        <v>113</v>
      </c>
      <c r="B97" s="8" t="s">
        <v>390</v>
      </c>
      <c r="C97" s="351"/>
    </row>
    <row r="98" spans="1:3" ht="12" customHeight="1">
      <c r="A98" s="494" t="s">
        <v>114</v>
      </c>
      <c r="B98" s="172" t="s">
        <v>391</v>
      </c>
      <c r="C98" s="351"/>
    </row>
    <row r="99" spans="1:3" ht="12" customHeight="1">
      <c r="A99" s="494" t="s">
        <v>124</v>
      </c>
      <c r="B99" s="173" t="s">
        <v>392</v>
      </c>
      <c r="C99" s="351"/>
    </row>
    <row r="100" spans="1:3" ht="12" customHeight="1">
      <c r="A100" s="494" t="s">
        <v>125</v>
      </c>
      <c r="B100" s="173" t="s">
        <v>393</v>
      </c>
      <c r="C100" s="351"/>
    </row>
    <row r="101" spans="1:3" ht="12" customHeight="1">
      <c r="A101" s="494" t="s">
        <v>126</v>
      </c>
      <c r="B101" s="172" t="s">
        <v>394</v>
      </c>
      <c r="C101" s="351">
        <v>1638</v>
      </c>
    </row>
    <row r="102" spans="1:3" ht="12" customHeight="1">
      <c r="A102" s="494" t="s">
        <v>127</v>
      </c>
      <c r="B102" s="172" t="s">
        <v>395</v>
      </c>
      <c r="C102" s="351"/>
    </row>
    <row r="103" spans="1:3" ht="12" customHeight="1">
      <c r="A103" s="494" t="s">
        <v>129</v>
      </c>
      <c r="B103" s="173" t="s">
        <v>396</v>
      </c>
      <c r="C103" s="351"/>
    </row>
    <row r="104" spans="1:3" ht="12" customHeight="1">
      <c r="A104" s="503" t="s">
        <v>199</v>
      </c>
      <c r="B104" s="174" t="s">
        <v>397</v>
      </c>
      <c r="C104" s="351"/>
    </row>
    <row r="105" spans="1:3" ht="12" customHeight="1">
      <c r="A105" s="494" t="s">
        <v>387</v>
      </c>
      <c r="B105" s="174" t="s">
        <v>398</v>
      </c>
      <c r="C105" s="351"/>
    </row>
    <row r="106" spans="1:3" ht="12" customHeight="1" thickBot="1">
      <c r="A106" s="504" t="s">
        <v>388</v>
      </c>
      <c r="B106" s="175" t="s">
        <v>399</v>
      </c>
      <c r="C106" s="355">
        <v>3240</v>
      </c>
    </row>
    <row r="107" spans="1:3" ht="12" customHeight="1" thickBot="1">
      <c r="A107" s="37" t="s">
        <v>22</v>
      </c>
      <c r="B107" s="30" t="s">
        <v>400</v>
      </c>
      <c r="C107" s="347">
        <f>+C108+C110+C112</f>
        <v>28896</v>
      </c>
    </row>
    <row r="108" spans="1:3" ht="12" customHeight="1">
      <c r="A108" s="493" t="s">
        <v>115</v>
      </c>
      <c r="B108" s="8" t="s">
        <v>245</v>
      </c>
      <c r="C108" s="350">
        <v>8936</v>
      </c>
    </row>
    <row r="109" spans="1:3" ht="12" customHeight="1">
      <c r="A109" s="493" t="s">
        <v>116</v>
      </c>
      <c r="B109" s="12" t="s">
        <v>404</v>
      </c>
      <c r="C109" s="350"/>
    </row>
    <row r="110" spans="1:3" ht="12" customHeight="1">
      <c r="A110" s="493" t="s">
        <v>117</v>
      </c>
      <c r="B110" s="12" t="s">
        <v>200</v>
      </c>
      <c r="C110" s="349">
        <v>19660</v>
      </c>
    </row>
    <row r="111" spans="1:3" ht="12" customHeight="1">
      <c r="A111" s="493" t="s">
        <v>118</v>
      </c>
      <c r="B111" s="12" t="s">
        <v>405</v>
      </c>
      <c r="C111" s="314"/>
    </row>
    <row r="112" spans="1:3" ht="12" customHeight="1">
      <c r="A112" s="493" t="s">
        <v>119</v>
      </c>
      <c r="B112" s="344" t="s">
        <v>248</v>
      </c>
      <c r="C112" s="314">
        <v>300</v>
      </c>
    </row>
    <row r="113" spans="1:3" ht="12" customHeight="1">
      <c r="A113" s="493" t="s">
        <v>128</v>
      </c>
      <c r="B113" s="343" t="s">
        <v>529</v>
      </c>
      <c r="C113" s="314"/>
    </row>
    <row r="114" spans="1:3" ht="12" customHeight="1">
      <c r="A114" s="493" t="s">
        <v>130</v>
      </c>
      <c r="B114" s="471" t="s">
        <v>410</v>
      </c>
      <c r="C114" s="314"/>
    </row>
    <row r="115" spans="1:3" ht="12" customHeight="1">
      <c r="A115" s="493" t="s">
        <v>201</v>
      </c>
      <c r="B115" s="173" t="s">
        <v>393</v>
      </c>
      <c r="C115" s="314"/>
    </row>
    <row r="116" spans="1:3" ht="12" customHeight="1">
      <c r="A116" s="493" t="s">
        <v>202</v>
      </c>
      <c r="B116" s="173" t="s">
        <v>409</v>
      </c>
      <c r="C116" s="314"/>
    </row>
    <row r="117" spans="1:3" ht="12" customHeight="1">
      <c r="A117" s="493" t="s">
        <v>203</v>
      </c>
      <c r="B117" s="173" t="s">
        <v>408</v>
      </c>
      <c r="C117" s="314"/>
    </row>
    <row r="118" spans="1:3" ht="12" customHeight="1">
      <c r="A118" s="493" t="s">
        <v>401</v>
      </c>
      <c r="B118" s="173" t="s">
        <v>396</v>
      </c>
      <c r="C118" s="314"/>
    </row>
    <row r="119" spans="1:3" ht="12" customHeight="1">
      <c r="A119" s="493" t="s">
        <v>402</v>
      </c>
      <c r="B119" s="173" t="s">
        <v>407</v>
      </c>
      <c r="C119" s="314"/>
    </row>
    <row r="120" spans="1:3" ht="12" customHeight="1" thickBot="1">
      <c r="A120" s="503" t="s">
        <v>403</v>
      </c>
      <c r="B120" s="173" t="s">
        <v>406</v>
      </c>
      <c r="C120" s="316">
        <v>300</v>
      </c>
    </row>
    <row r="121" spans="1:3" ht="12" customHeight="1" thickBot="1">
      <c r="A121" s="37" t="s">
        <v>23</v>
      </c>
      <c r="B121" s="153" t="s">
        <v>411</v>
      </c>
      <c r="C121" s="347">
        <f>+C122+C123</f>
        <v>7300</v>
      </c>
    </row>
    <row r="122" spans="1:3" ht="12" customHeight="1">
      <c r="A122" s="493" t="s">
        <v>98</v>
      </c>
      <c r="B122" s="9" t="s">
        <v>65</v>
      </c>
      <c r="C122" s="350"/>
    </row>
    <row r="123" spans="1:3" ht="12" customHeight="1" thickBot="1">
      <c r="A123" s="495" t="s">
        <v>99</v>
      </c>
      <c r="B123" s="12" t="s">
        <v>66</v>
      </c>
      <c r="C123" s="351">
        <v>7300</v>
      </c>
    </row>
    <row r="124" spans="1:3" ht="12" customHeight="1" thickBot="1">
      <c r="A124" s="37" t="s">
        <v>24</v>
      </c>
      <c r="B124" s="153" t="s">
        <v>412</v>
      </c>
      <c r="C124" s="347">
        <f>+C91+C107+C121</f>
        <v>81649</v>
      </c>
    </row>
    <row r="125" spans="1:3" ht="12" customHeight="1" thickBot="1">
      <c r="A125" s="37" t="s">
        <v>25</v>
      </c>
      <c r="B125" s="153" t="s">
        <v>413</v>
      </c>
      <c r="C125" s="347">
        <f>+C126+C127+C128</f>
        <v>0</v>
      </c>
    </row>
    <row r="126" spans="1:3" s="119" customFormat="1" ht="12" customHeight="1">
      <c r="A126" s="493" t="s">
        <v>102</v>
      </c>
      <c r="B126" s="9" t="s">
        <v>414</v>
      </c>
      <c r="C126" s="314"/>
    </row>
    <row r="127" spans="1:3" ht="12" customHeight="1">
      <c r="A127" s="493" t="s">
        <v>103</v>
      </c>
      <c r="B127" s="9" t="s">
        <v>415</v>
      </c>
      <c r="C127" s="314"/>
    </row>
    <row r="128" spans="1:3" ht="12" customHeight="1" thickBot="1">
      <c r="A128" s="503" t="s">
        <v>104</v>
      </c>
      <c r="B128" s="7" t="s">
        <v>416</v>
      </c>
      <c r="C128" s="314"/>
    </row>
    <row r="129" spans="1:3" ht="12" customHeight="1" thickBot="1">
      <c r="A129" s="37" t="s">
        <v>26</v>
      </c>
      <c r="B129" s="153" t="s">
        <v>481</v>
      </c>
      <c r="C129" s="347">
        <f>+C130+C131+C132+C133</f>
        <v>0</v>
      </c>
    </row>
    <row r="130" spans="1:3" ht="12" customHeight="1">
      <c r="A130" s="493" t="s">
        <v>105</v>
      </c>
      <c r="B130" s="9" t="s">
        <v>417</v>
      </c>
      <c r="C130" s="314"/>
    </row>
    <row r="131" spans="1:3" ht="12" customHeight="1">
      <c r="A131" s="493" t="s">
        <v>106</v>
      </c>
      <c r="B131" s="9" t="s">
        <v>418</v>
      </c>
      <c r="C131" s="314"/>
    </row>
    <row r="132" spans="1:3" ht="12" customHeight="1">
      <c r="A132" s="493" t="s">
        <v>320</v>
      </c>
      <c r="B132" s="9" t="s">
        <v>419</v>
      </c>
      <c r="C132" s="314"/>
    </row>
    <row r="133" spans="1:3" s="119" customFormat="1" ht="12" customHeight="1" thickBot="1">
      <c r="A133" s="503" t="s">
        <v>321</v>
      </c>
      <c r="B133" s="7" t="s">
        <v>420</v>
      </c>
      <c r="C133" s="314"/>
    </row>
    <row r="134" spans="1:11" ht="12" customHeight="1" thickBot="1">
      <c r="A134" s="37" t="s">
        <v>27</v>
      </c>
      <c r="B134" s="153" t="s">
        <v>421</v>
      </c>
      <c r="C134" s="353">
        <f>+C135+C136+C137+C138</f>
        <v>0</v>
      </c>
      <c r="K134" s="296"/>
    </row>
    <row r="135" spans="1:3" ht="12.75">
      <c r="A135" s="493" t="s">
        <v>107</v>
      </c>
      <c r="B135" s="9" t="s">
        <v>422</v>
      </c>
      <c r="C135" s="314"/>
    </row>
    <row r="136" spans="1:3" ht="12" customHeight="1">
      <c r="A136" s="493" t="s">
        <v>108</v>
      </c>
      <c r="B136" s="9" t="s">
        <v>432</v>
      </c>
      <c r="C136" s="314"/>
    </row>
    <row r="137" spans="1:3" s="119" customFormat="1" ht="12" customHeight="1">
      <c r="A137" s="493" t="s">
        <v>333</v>
      </c>
      <c r="B137" s="9" t="s">
        <v>423</v>
      </c>
      <c r="C137" s="314"/>
    </row>
    <row r="138" spans="1:3" s="119" customFormat="1" ht="12" customHeight="1" thickBot="1">
      <c r="A138" s="503" t="s">
        <v>334</v>
      </c>
      <c r="B138" s="7" t="s">
        <v>424</v>
      </c>
      <c r="C138" s="314"/>
    </row>
    <row r="139" spans="1:3" s="119" customFormat="1" ht="12" customHeight="1" thickBot="1">
      <c r="A139" s="37" t="s">
        <v>28</v>
      </c>
      <c r="B139" s="153" t="s">
        <v>425</v>
      </c>
      <c r="C139" s="356">
        <f>+C140+C141+C142+C143</f>
        <v>0</v>
      </c>
    </row>
    <row r="140" spans="1:3" s="119" customFormat="1" ht="12" customHeight="1">
      <c r="A140" s="493" t="s">
        <v>194</v>
      </c>
      <c r="B140" s="9" t="s">
        <v>426</v>
      </c>
      <c r="C140" s="314"/>
    </row>
    <row r="141" spans="1:3" s="119" customFormat="1" ht="12" customHeight="1">
      <c r="A141" s="493" t="s">
        <v>195</v>
      </c>
      <c r="B141" s="9" t="s">
        <v>427</v>
      </c>
      <c r="C141" s="314"/>
    </row>
    <row r="142" spans="1:3" s="119" customFormat="1" ht="12" customHeight="1">
      <c r="A142" s="493" t="s">
        <v>247</v>
      </c>
      <c r="B142" s="9" t="s">
        <v>428</v>
      </c>
      <c r="C142" s="314"/>
    </row>
    <row r="143" spans="1:3" ht="12.75" customHeight="1" thickBot="1">
      <c r="A143" s="493" t="s">
        <v>336</v>
      </c>
      <c r="B143" s="9" t="s">
        <v>429</v>
      </c>
      <c r="C143" s="314"/>
    </row>
    <row r="144" spans="1:3" ht="12" customHeight="1" thickBot="1">
      <c r="A144" s="37" t="s">
        <v>29</v>
      </c>
      <c r="B144" s="153" t="s">
        <v>430</v>
      </c>
      <c r="C144" s="487">
        <f>+C125+C129+C134+C139</f>
        <v>0</v>
      </c>
    </row>
    <row r="145" spans="1:3" ht="15" customHeight="1" thickBot="1">
      <c r="A145" s="505" t="s">
        <v>30</v>
      </c>
      <c r="B145" s="437" t="s">
        <v>431</v>
      </c>
      <c r="C145" s="487">
        <f>+C124+C144</f>
        <v>81649</v>
      </c>
    </row>
    <row r="146" spans="1:3" ht="13.5" thickBot="1">
      <c r="A146" s="445"/>
      <c r="B146" s="446"/>
      <c r="C146" s="447"/>
    </row>
    <row r="147" spans="1:3" ht="15" customHeight="1" thickBot="1">
      <c r="A147" s="293" t="s">
        <v>221</v>
      </c>
      <c r="B147" s="294"/>
      <c r="C147" s="150"/>
    </row>
    <row r="148" spans="1:3" ht="14.25" customHeight="1" thickBot="1">
      <c r="A148" s="293" t="s">
        <v>222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9" sqref="F9"/>
    </sheetView>
  </sheetViews>
  <sheetFormatPr defaultColWidth="9.00390625" defaultRowHeight="12.75"/>
  <cols>
    <col min="1" max="1" width="19.50390625" style="448" customWidth="1"/>
    <col min="2" max="2" width="72.00390625" style="449" customWidth="1"/>
    <col min="3" max="3" width="25.00390625" style="450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589</v>
      </c>
    </row>
    <row r="2" spans="1:3" s="115" customFormat="1" ht="21" customHeight="1">
      <c r="A2" s="465" t="s">
        <v>70</v>
      </c>
      <c r="B2" s="406" t="s">
        <v>241</v>
      </c>
      <c r="C2" s="408" t="s">
        <v>57</v>
      </c>
    </row>
    <row r="3" spans="1:3" s="115" customFormat="1" ht="16.5" thickBot="1">
      <c r="A3" s="273" t="s">
        <v>218</v>
      </c>
      <c r="B3" s="407" t="s">
        <v>532</v>
      </c>
      <c r="C3" s="409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410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1"/>
    </row>
    <row r="8" spans="1:3" s="77" customFormat="1" ht="12" customHeight="1" thickBot="1">
      <c r="A8" s="37" t="s">
        <v>21</v>
      </c>
      <c r="B8" s="21" t="s">
        <v>276</v>
      </c>
      <c r="C8" s="347">
        <f>+C9+C10+C11+C12+C13+C14</f>
        <v>0</v>
      </c>
    </row>
    <row r="9" spans="1:3" s="117" customFormat="1" ht="12" customHeight="1">
      <c r="A9" s="493" t="s">
        <v>109</v>
      </c>
      <c r="B9" s="475" t="s">
        <v>277</v>
      </c>
      <c r="C9" s="350"/>
    </row>
    <row r="10" spans="1:3" s="118" customFormat="1" ht="12" customHeight="1">
      <c r="A10" s="494" t="s">
        <v>110</v>
      </c>
      <c r="B10" s="476" t="s">
        <v>278</v>
      </c>
      <c r="C10" s="349"/>
    </row>
    <row r="11" spans="1:3" s="118" customFormat="1" ht="12" customHeight="1">
      <c r="A11" s="494" t="s">
        <v>111</v>
      </c>
      <c r="B11" s="476" t="s">
        <v>279</v>
      </c>
      <c r="C11" s="349"/>
    </row>
    <row r="12" spans="1:3" s="118" customFormat="1" ht="12" customHeight="1">
      <c r="A12" s="494" t="s">
        <v>112</v>
      </c>
      <c r="B12" s="476" t="s">
        <v>280</v>
      </c>
      <c r="C12" s="349"/>
    </row>
    <row r="13" spans="1:3" s="118" customFormat="1" ht="12" customHeight="1">
      <c r="A13" s="494" t="s">
        <v>161</v>
      </c>
      <c r="B13" s="476" t="s">
        <v>281</v>
      </c>
      <c r="C13" s="523"/>
    </row>
    <row r="14" spans="1:3" s="117" customFormat="1" ht="12" customHeight="1" thickBot="1">
      <c r="A14" s="495" t="s">
        <v>113</v>
      </c>
      <c r="B14" s="477" t="s">
        <v>282</v>
      </c>
      <c r="C14" s="524"/>
    </row>
    <row r="15" spans="1:3" s="117" customFormat="1" ht="12" customHeight="1" thickBot="1">
      <c r="A15" s="37" t="s">
        <v>22</v>
      </c>
      <c r="B15" s="342" t="s">
        <v>283</v>
      </c>
      <c r="C15" s="347">
        <f>+C16+C17+C18+C19+C20</f>
        <v>0</v>
      </c>
    </row>
    <row r="16" spans="1:3" s="117" customFormat="1" ht="12" customHeight="1">
      <c r="A16" s="493" t="s">
        <v>115</v>
      </c>
      <c r="B16" s="475" t="s">
        <v>284</v>
      </c>
      <c r="C16" s="350"/>
    </row>
    <row r="17" spans="1:3" s="117" customFormat="1" ht="12" customHeight="1">
      <c r="A17" s="494" t="s">
        <v>116</v>
      </c>
      <c r="B17" s="476" t="s">
        <v>285</v>
      </c>
      <c r="C17" s="349"/>
    </row>
    <row r="18" spans="1:3" s="117" customFormat="1" ht="12" customHeight="1">
      <c r="A18" s="494" t="s">
        <v>117</v>
      </c>
      <c r="B18" s="476" t="s">
        <v>523</v>
      </c>
      <c r="C18" s="349"/>
    </row>
    <row r="19" spans="1:3" s="117" customFormat="1" ht="12" customHeight="1">
      <c r="A19" s="494" t="s">
        <v>118</v>
      </c>
      <c r="B19" s="476" t="s">
        <v>524</v>
      </c>
      <c r="C19" s="349"/>
    </row>
    <row r="20" spans="1:3" s="117" customFormat="1" ht="12" customHeight="1">
      <c r="A20" s="494" t="s">
        <v>119</v>
      </c>
      <c r="B20" s="476" t="s">
        <v>286</v>
      </c>
      <c r="C20" s="349"/>
    </row>
    <row r="21" spans="1:3" s="118" customFormat="1" ht="12" customHeight="1" thickBot="1">
      <c r="A21" s="495" t="s">
        <v>128</v>
      </c>
      <c r="B21" s="477" t="s">
        <v>287</v>
      </c>
      <c r="C21" s="351"/>
    </row>
    <row r="22" spans="1:3" s="118" customFormat="1" ht="12" customHeight="1" thickBot="1">
      <c r="A22" s="37" t="s">
        <v>23</v>
      </c>
      <c r="B22" s="21" t="s">
        <v>288</v>
      </c>
      <c r="C22" s="347">
        <f>+C23+C24+C25+C26+C27</f>
        <v>0</v>
      </c>
    </row>
    <row r="23" spans="1:3" s="118" customFormat="1" ht="12" customHeight="1">
      <c r="A23" s="493" t="s">
        <v>98</v>
      </c>
      <c r="B23" s="475" t="s">
        <v>289</v>
      </c>
      <c r="C23" s="350"/>
    </row>
    <row r="24" spans="1:3" s="117" customFormat="1" ht="12" customHeight="1">
      <c r="A24" s="494" t="s">
        <v>99</v>
      </c>
      <c r="B24" s="476" t="s">
        <v>290</v>
      </c>
      <c r="C24" s="349"/>
    </row>
    <row r="25" spans="1:3" s="118" customFormat="1" ht="12" customHeight="1">
      <c r="A25" s="494" t="s">
        <v>100</v>
      </c>
      <c r="B25" s="476" t="s">
        <v>525</v>
      </c>
      <c r="C25" s="349"/>
    </row>
    <row r="26" spans="1:3" s="118" customFormat="1" ht="12" customHeight="1">
      <c r="A26" s="494" t="s">
        <v>101</v>
      </c>
      <c r="B26" s="476" t="s">
        <v>526</v>
      </c>
      <c r="C26" s="349"/>
    </row>
    <row r="27" spans="1:3" s="118" customFormat="1" ht="12" customHeight="1">
      <c r="A27" s="494" t="s">
        <v>184</v>
      </c>
      <c r="B27" s="476" t="s">
        <v>291</v>
      </c>
      <c r="C27" s="349"/>
    </row>
    <row r="28" spans="1:3" s="118" customFormat="1" ht="12" customHeight="1" thickBot="1">
      <c r="A28" s="495" t="s">
        <v>185</v>
      </c>
      <c r="B28" s="477" t="s">
        <v>292</v>
      </c>
      <c r="C28" s="351"/>
    </row>
    <row r="29" spans="1:3" s="118" customFormat="1" ht="12" customHeight="1" thickBot="1">
      <c r="A29" s="37" t="s">
        <v>186</v>
      </c>
      <c r="B29" s="21" t="s">
        <v>293</v>
      </c>
      <c r="C29" s="353">
        <f>+C30+C33+C34+C35</f>
        <v>0</v>
      </c>
    </row>
    <row r="30" spans="1:3" s="118" customFormat="1" ht="12" customHeight="1">
      <c r="A30" s="493" t="s">
        <v>294</v>
      </c>
      <c r="B30" s="475" t="s">
        <v>300</v>
      </c>
      <c r="C30" s="470">
        <f>+C31+C32</f>
        <v>0</v>
      </c>
    </row>
    <row r="31" spans="1:3" s="118" customFormat="1" ht="12" customHeight="1">
      <c r="A31" s="494" t="s">
        <v>295</v>
      </c>
      <c r="B31" s="476" t="s">
        <v>301</v>
      </c>
      <c r="C31" s="349"/>
    </row>
    <row r="32" spans="1:3" s="118" customFormat="1" ht="12" customHeight="1">
      <c r="A32" s="494" t="s">
        <v>296</v>
      </c>
      <c r="B32" s="476" t="s">
        <v>302</v>
      </c>
      <c r="C32" s="349"/>
    </row>
    <row r="33" spans="1:3" s="118" customFormat="1" ht="12" customHeight="1">
      <c r="A33" s="494" t="s">
        <v>297</v>
      </c>
      <c r="B33" s="476" t="s">
        <v>303</v>
      </c>
      <c r="C33" s="349"/>
    </row>
    <row r="34" spans="1:3" s="118" customFormat="1" ht="12" customHeight="1">
      <c r="A34" s="494" t="s">
        <v>298</v>
      </c>
      <c r="B34" s="476" t="s">
        <v>304</v>
      </c>
      <c r="C34" s="349"/>
    </row>
    <row r="35" spans="1:3" s="118" customFormat="1" ht="12" customHeight="1" thickBot="1">
      <c r="A35" s="495" t="s">
        <v>299</v>
      </c>
      <c r="B35" s="477" t="s">
        <v>305</v>
      </c>
      <c r="C35" s="351"/>
    </row>
    <row r="36" spans="1:3" s="118" customFormat="1" ht="12" customHeight="1" thickBot="1">
      <c r="A36" s="37" t="s">
        <v>25</v>
      </c>
      <c r="B36" s="21" t="s">
        <v>306</v>
      </c>
      <c r="C36" s="347">
        <f>SUM(C37:C46)</f>
        <v>0</v>
      </c>
    </row>
    <row r="37" spans="1:3" s="118" customFormat="1" ht="12" customHeight="1">
      <c r="A37" s="493" t="s">
        <v>102</v>
      </c>
      <c r="B37" s="475" t="s">
        <v>309</v>
      </c>
      <c r="C37" s="350"/>
    </row>
    <row r="38" spans="1:3" s="118" customFormat="1" ht="12" customHeight="1">
      <c r="A38" s="494" t="s">
        <v>103</v>
      </c>
      <c r="B38" s="476" t="s">
        <v>310</v>
      </c>
      <c r="C38" s="349"/>
    </row>
    <row r="39" spans="1:3" s="118" customFormat="1" ht="12" customHeight="1">
      <c r="A39" s="494" t="s">
        <v>104</v>
      </c>
      <c r="B39" s="476" t="s">
        <v>311</v>
      </c>
      <c r="C39" s="349"/>
    </row>
    <row r="40" spans="1:3" s="118" customFormat="1" ht="12" customHeight="1">
      <c r="A40" s="494" t="s">
        <v>188</v>
      </c>
      <c r="B40" s="476" t="s">
        <v>312</v>
      </c>
      <c r="C40" s="349"/>
    </row>
    <row r="41" spans="1:3" s="118" customFormat="1" ht="12" customHeight="1">
      <c r="A41" s="494" t="s">
        <v>189</v>
      </c>
      <c r="B41" s="476" t="s">
        <v>313</v>
      </c>
      <c r="C41" s="349"/>
    </row>
    <row r="42" spans="1:3" s="118" customFormat="1" ht="12" customHeight="1">
      <c r="A42" s="494" t="s">
        <v>190</v>
      </c>
      <c r="B42" s="476" t="s">
        <v>314</v>
      </c>
      <c r="C42" s="349"/>
    </row>
    <row r="43" spans="1:3" s="118" customFormat="1" ht="12" customHeight="1">
      <c r="A43" s="494" t="s">
        <v>191</v>
      </c>
      <c r="B43" s="476" t="s">
        <v>315</v>
      </c>
      <c r="C43" s="349"/>
    </row>
    <row r="44" spans="1:3" s="118" customFormat="1" ht="12" customHeight="1">
      <c r="A44" s="494" t="s">
        <v>192</v>
      </c>
      <c r="B44" s="476" t="s">
        <v>316</v>
      </c>
      <c r="C44" s="349"/>
    </row>
    <row r="45" spans="1:3" s="118" customFormat="1" ht="12" customHeight="1">
      <c r="A45" s="494" t="s">
        <v>307</v>
      </c>
      <c r="B45" s="476" t="s">
        <v>317</v>
      </c>
      <c r="C45" s="352"/>
    </row>
    <row r="46" spans="1:3" s="118" customFormat="1" ht="12" customHeight="1" thickBot="1">
      <c r="A46" s="495" t="s">
        <v>308</v>
      </c>
      <c r="B46" s="477" t="s">
        <v>318</v>
      </c>
      <c r="C46" s="461"/>
    </row>
    <row r="47" spans="1:3" s="118" customFormat="1" ht="12" customHeight="1" thickBot="1">
      <c r="A47" s="37" t="s">
        <v>26</v>
      </c>
      <c r="B47" s="21" t="s">
        <v>319</v>
      </c>
      <c r="C47" s="347">
        <f>SUM(C48:C52)</f>
        <v>0</v>
      </c>
    </row>
    <row r="48" spans="1:3" s="118" customFormat="1" ht="12" customHeight="1">
      <c r="A48" s="493" t="s">
        <v>105</v>
      </c>
      <c r="B48" s="475" t="s">
        <v>323</v>
      </c>
      <c r="C48" s="525"/>
    </row>
    <row r="49" spans="1:3" s="118" customFormat="1" ht="12" customHeight="1">
      <c r="A49" s="494" t="s">
        <v>106</v>
      </c>
      <c r="B49" s="476" t="s">
        <v>324</v>
      </c>
      <c r="C49" s="352"/>
    </row>
    <row r="50" spans="1:3" s="118" customFormat="1" ht="12" customHeight="1">
      <c r="A50" s="494" t="s">
        <v>320</v>
      </c>
      <c r="B50" s="476" t="s">
        <v>325</v>
      </c>
      <c r="C50" s="352"/>
    </row>
    <row r="51" spans="1:3" s="118" customFormat="1" ht="12" customHeight="1">
      <c r="A51" s="494" t="s">
        <v>321</v>
      </c>
      <c r="B51" s="476" t="s">
        <v>326</v>
      </c>
      <c r="C51" s="352"/>
    </row>
    <row r="52" spans="1:3" s="118" customFormat="1" ht="12" customHeight="1" thickBot="1">
      <c r="A52" s="495" t="s">
        <v>322</v>
      </c>
      <c r="B52" s="477" t="s">
        <v>327</v>
      </c>
      <c r="C52" s="461"/>
    </row>
    <row r="53" spans="1:3" s="118" customFormat="1" ht="12" customHeight="1" thickBot="1">
      <c r="A53" s="37" t="s">
        <v>193</v>
      </c>
      <c r="B53" s="21" t="s">
        <v>328</v>
      </c>
      <c r="C53" s="347">
        <f>SUM(C54:C56)</f>
        <v>0</v>
      </c>
    </row>
    <row r="54" spans="1:3" s="118" customFormat="1" ht="12" customHeight="1">
      <c r="A54" s="493" t="s">
        <v>107</v>
      </c>
      <c r="B54" s="475" t="s">
        <v>329</v>
      </c>
      <c r="C54" s="350"/>
    </row>
    <row r="55" spans="1:3" s="118" customFormat="1" ht="12" customHeight="1">
      <c r="A55" s="494" t="s">
        <v>108</v>
      </c>
      <c r="B55" s="476" t="s">
        <v>527</v>
      </c>
      <c r="C55" s="349"/>
    </row>
    <row r="56" spans="1:3" s="118" customFormat="1" ht="12" customHeight="1">
      <c r="A56" s="494" t="s">
        <v>333</v>
      </c>
      <c r="B56" s="476" t="s">
        <v>331</v>
      </c>
      <c r="C56" s="349"/>
    </row>
    <row r="57" spans="1:3" s="118" customFormat="1" ht="12" customHeight="1" thickBot="1">
      <c r="A57" s="495" t="s">
        <v>334</v>
      </c>
      <c r="B57" s="477" t="s">
        <v>332</v>
      </c>
      <c r="C57" s="351"/>
    </row>
    <row r="58" spans="1:3" s="118" customFormat="1" ht="12" customHeight="1" thickBot="1">
      <c r="A58" s="37" t="s">
        <v>28</v>
      </c>
      <c r="B58" s="342" t="s">
        <v>335</v>
      </c>
      <c r="C58" s="347">
        <f>SUM(C59:C61)</f>
        <v>0</v>
      </c>
    </row>
    <row r="59" spans="1:3" s="118" customFormat="1" ht="12" customHeight="1">
      <c r="A59" s="493" t="s">
        <v>194</v>
      </c>
      <c r="B59" s="475" t="s">
        <v>337</v>
      </c>
      <c r="C59" s="352"/>
    </row>
    <row r="60" spans="1:3" s="118" customFormat="1" ht="12" customHeight="1">
      <c r="A60" s="494" t="s">
        <v>195</v>
      </c>
      <c r="B60" s="476" t="s">
        <v>528</v>
      </c>
      <c r="C60" s="352"/>
    </row>
    <row r="61" spans="1:3" s="118" customFormat="1" ht="12" customHeight="1">
      <c r="A61" s="494" t="s">
        <v>247</v>
      </c>
      <c r="B61" s="476" t="s">
        <v>338</v>
      </c>
      <c r="C61" s="352"/>
    </row>
    <row r="62" spans="1:3" s="118" customFormat="1" ht="12" customHeight="1" thickBot="1">
      <c r="A62" s="495" t="s">
        <v>336</v>
      </c>
      <c r="B62" s="477" t="s">
        <v>339</v>
      </c>
      <c r="C62" s="352"/>
    </row>
    <row r="63" spans="1:3" s="118" customFormat="1" ht="12" customHeight="1" thickBot="1">
      <c r="A63" s="37" t="s">
        <v>29</v>
      </c>
      <c r="B63" s="21" t="s">
        <v>340</v>
      </c>
      <c r="C63" s="353">
        <f>+C8+C15+C22+C29+C36+C47+C53+C58</f>
        <v>0</v>
      </c>
    </row>
    <row r="64" spans="1:3" s="118" customFormat="1" ht="12" customHeight="1" thickBot="1">
      <c r="A64" s="496" t="s">
        <v>482</v>
      </c>
      <c r="B64" s="342" t="s">
        <v>342</v>
      </c>
      <c r="C64" s="347">
        <f>SUM(C65:C67)</f>
        <v>0</v>
      </c>
    </row>
    <row r="65" spans="1:3" s="118" customFormat="1" ht="12" customHeight="1">
      <c r="A65" s="493" t="s">
        <v>375</v>
      </c>
      <c r="B65" s="475" t="s">
        <v>343</v>
      </c>
      <c r="C65" s="352"/>
    </row>
    <row r="66" spans="1:3" s="118" customFormat="1" ht="12" customHeight="1">
      <c r="A66" s="494" t="s">
        <v>384</v>
      </c>
      <c r="B66" s="476" t="s">
        <v>344</v>
      </c>
      <c r="C66" s="352"/>
    </row>
    <row r="67" spans="1:3" s="118" customFormat="1" ht="12" customHeight="1" thickBot="1">
      <c r="A67" s="495" t="s">
        <v>385</v>
      </c>
      <c r="B67" s="479" t="s">
        <v>345</v>
      </c>
      <c r="C67" s="352"/>
    </row>
    <row r="68" spans="1:3" s="118" customFormat="1" ht="12" customHeight="1" thickBot="1">
      <c r="A68" s="496" t="s">
        <v>346</v>
      </c>
      <c r="B68" s="342" t="s">
        <v>347</v>
      </c>
      <c r="C68" s="347">
        <f>SUM(C69:C72)</f>
        <v>0</v>
      </c>
    </row>
    <row r="69" spans="1:3" s="118" customFormat="1" ht="12" customHeight="1">
      <c r="A69" s="493" t="s">
        <v>162</v>
      </c>
      <c r="B69" s="475" t="s">
        <v>348</v>
      </c>
      <c r="C69" s="352"/>
    </row>
    <row r="70" spans="1:3" s="118" customFormat="1" ht="12" customHeight="1">
      <c r="A70" s="494" t="s">
        <v>163</v>
      </c>
      <c r="B70" s="476" t="s">
        <v>349</v>
      </c>
      <c r="C70" s="352"/>
    </row>
    <row r="71" spans="1:3" s="118" customFormat="1" ht="12" customHeight="1">
      <c r="A71" s="494" t="s">
        <v>376</v>
      </c>
      <c r="B71" s="476" t="s">
        <v>350</v>
      </c>
      <c r="C71" s="352"/>
    </row>
    <row r="72" spans="1:3" s="118" customFormat="1" ht="12" customHeight="1" thickBot="1">
      <c r="A72" s="495" t="s">
        <v>377</v>
      </c>
      <c r="B72" s="477" t="s">
        <v>351</v>
      </c>
      <c r="C72" s="352"/>
    </row>
    <row r="73" spans="1:3" s="118" customFormat="1" ht="12" customHeight="1" thickBot="1">
      <c r="A73" s="496" t="s">
        <v>352</v>
      </c>
      <c r="B73" s="342" t="s">
        <v>353</v>
      </c>
      <c r="C73" s="347">
        <f>SUM(C74:C75)</f>
        <v>0</v>
      </c>
    </row>
    <row r="74" spans="1:3" s="118" customFormat="1" ht="12" customHeight="1">
      <c r="A74" s="493" t="s">
        <v>378</v>
      </c>
      <c r="B74" s="475" t="s">
        <v>354</v>
      </c>
      <c r="C74" s="352"/>
    </row>
    <row r="75" spans="1:3" s="118" customFormat="1" ht="12" customHeight="1" thickBot="1">
      <c r="A75" s="495" t="s">
        <v>379</v>
      </c>
      <c r="B75" s="477" t="s">
        <v>355</v>
      </c>
      <c r="C75" s="352"/>
    </row>
    <row r="76" spans="1:3" s="117" customFormat="1" ht="12" customHeight="1" thickBot="1">
      <c r="A76" s="496" t="s">
        <v>356</v>
      </c>
      <c r="B76" s="342" t="s">
        <v>357</v>
      </c>
      <c r="C76" s="347">
        <f>SUM(C77:C79)</f>
        <v>0</v>
      </c>
    </row>
    <row r="77" spans="1:3" s="118" customFormat="1" ht="12" customHeight="1">
      <c r="A77" s="493" t="s">
        <v>380</v>
      </c>
      <c r="B77" s="475" t="s">
        <v>358</v>
      </c>
      <c r="C77" s="352"/>
    </row>
    <row r="78" spans="1:3" s="118" customFormat="1" ht="12" customHeight="1">
      <c r="A78" s="494" t="s">
        <v>381</v>
      </c>
      <c r="B78" s="476" t="s">
        <v>359</v>
      </c>
      <c r="C78" s="352"/>
    </row>
    <row r="79" spans="1:3" s="118" customFormat="1" ht="12" customHeight="1" thickBot="1">
      <c r="A79" s="495" t="s">
        <v>382</v>
      </c>
      <c r="B79" s="477" t="s">
        <v>360</v>
      </c>
      <c r="C79" s="352"/>
    </row>
    <row r="80" spans="1:3" s="118" customFormat="1" ht="12" customHeight="1" thickBot="1">
      <c r="A80" s="496" t="s">
        <v>361</v>
      </c>
      <c r="B80" s="342" t="s">
        <v>383</v>
      </c>
      <c r="C80" s="347">
        <f>SUM(C81:C84)</f>
        <v>0</v>
      </c>
    </row>
    <row r="81" spans="1:3" s="118" customFormat="1" ht="12" customHeight="1">
      <c r="A81" s="497" t="s">
        <v>362</v>
      </c>
      <c r="B81" s="475" t="s">
        <v>363</v>
      </c>
      <c r="C81" s="352"/>
    </row>
    <row r="82" spans="1:3" s="118" customFormat="1" ht="12" customHeight="1">
      <c r="A82" s="498" t="s">
        <v>364</v>
      </c>
      <c r="B82" s="476" t="s">
        <v>365</v>
      </c>
      <c r="C82" s="352"/>
    </row>
    <row r="83" spans="1:3" s="118" customFormat="1" ht="12" customHeight="1">
      <c r="A83" s="498" t="s">
        <v>366</v>
      </c>
      <c r="B83" s="476" t="s">
        <v>367</v>
      </c>
      <c r="C83" s="352"/>
    </row>
    <row r="84" spans="1:3" s="117" customFormat="1" ht="12" customHeight="1" thickBot="1">
      <c r="A84" s="499" t="s">
        <v>368</v>
      </c>
      <c r="B84" s="477" t="s">
        <v>369</v>
      </c>
      <c r="C84" s="352"/>
    </row>
    <row r="85" spans="1:3" s="117" customFormat="1" ht="12" customHeight="1" thickBot="1">
      <c r="A85" s="496" t="s">
        <v>370</v>
      </c>
      <c r="B85" s="342" t="s">
        <v>371</v>
      </c>
      <c r="C85" s="526"/>
    </row>
    <row r="86" spans="1:3" s="117" customFormat="1" ht="12" customHeight="1" thickBot="1">
      <c r="A86" s="496" t="s">
        <v>372</v>
      </c>
      <c r="B86" s="483" t="s">
        <v>373</v>
      </c>
      <c r="C86" s="353">
        <f>+C64+C68+C73+C76+C80+C85</f>
        <v>0</v>
      </c>
    </row>
    <row r="87" spans="1:3" s="117" customFormat="1" ht="12" customHeight="1" thickBot="1">
      <c r="A87" s="500" t="s">
        <v>386</v>
      </c>
      <c r="B87" s="485" t="s">
        <v>516</v>
      </c>
      <c r="C87" s="353">
        <f>+C63+C86</f>
        <v>0</v>
      </c>
    </row>
    <row r="88" spans="1:3" s="118" customFormat="1" ht="15" customHeight="1">
      <c r="A88" s="284"/>
      <c r="B88" s="285"/>
      <c r="C88" s="416"/>
    </row>
    <row r="89" spans="1:3" ht="13.5" thickBot="1">
      <c r="A89" s="501"/>
      <c r="B89" s="287"/>
      <c r="C89" s="417"/>
    </row>
    <row r="90" spans="1:3" s="77" customFormat="1" ht="16.5" customHeight="1" thickBot="1">
      <c r="A90" s="288"/>
      <c r="B90" s="289" t="s">
        <v>63</v>
      </c>
      <c r="C90" s="418"/>
    </row>
    <row r="91" spans="1:3" s="119" customFormat="1" ht="12" customHeight="1" thickBot="1">
      <c r="A91" s="467" t="s">
        <v>21</v>
      </c>
      <c r="B91" s="31" t="s">
        <v>389</v>
      </c>
      <c r="C91" s="346">
        <f>SUM(C92:C96)</f>
        <v>0</v>
      </c>
    </row>
    <row r="92" spans="1:3" ht="12" customHeight="1">
      <c r="A92" s="502" t="s">
        <v>109</v>
      </c>
      <c r="B92" s="10" t="s">
        <v>52</v>
      </c>
      <c r="C92" s="348"/>
    </row>
    <row r="93" spans="1:3" ht="12" customHeight="1">
      <c r="A93" s="494" t="s">
        <v>110</v>
      </c>
      <c r="B93" s="8" t="s">
        <v>196</v>
      </c>
      <c r="C93" s="349"/>
    </row>
    <row r="94" spans="1:3" ht="12" customHeight="1">
      <c r="A94" s="494" t="s">
        <v>111</v>
      </c>
      <c r="B94" s="8" t="s">
        <v>152</v>
      </c>
      <c r="C94" s="351"/>
    </row>
    <row r="95" spans="1:3" ht="12" customHeight="1">
      <c r="A95" s="494" t="s">
        <v>112</v>
      </c>
      <c r="B95" s="11" t="s">
        <v>197</v>
      </c>
      <c r="C95" s="351"/>
    </row>
    <row r="96" spans="1:3" ht="12" customHeight="1">
      <c r="A96" s="494" t="s">
        <v>123</v>
      </c>
      <c r="B96" s="19" t="s">
        <v>198</v>
      </c>
      <c r="C96" s="351"/>
    </row>
    <row r="97" spans="1:3" ht="12" customHeight="1">
      <c r="A97" s="494" t="s">
        <v>113</v>
      </c>
      <c r="B97" s="8" t="s">
        <v>390</v>
      </c>
      <c r="C97" s="351"/>
    </row>
    <row r="98" spans="1:3" ht="12" customHeight="1">
      <c r="A98" s="494" t="s">
        <v>114</v>
      </c>
      <c r="B98" s="172" t="s">
        <v>391</v>
      </c>
      <c r="C98" s="351"/>
    </row>
    <row r="99" spans="1:3" ht="12" customHeight="1">
      <c r="A99" s="494" t="s">
        <v>124</v>
      </c>
      <c r="B99" s="173" t="s">
        <v>392</v>
      </c>
      <c r="C99" s="351"/>
    </row>
    <row r="100" spans="1:3" ht="12" customHeight="1">
      <c r="A100" s="494" t="s">
        <v>125</v>
      </c>
      <c r="B100" s="173" t="s">
        <v>393</v>
      </c>
      <c r="C100" s="351"/>
    </row>
    <row r="101" spans="1:3" ht="12" customHeight="1">
      <c r="A101" s="494" t="s">
        <v>126</v>
      </c>
      <c r="B101" s="172" t="s">
        <v>394</v>
      </c>
      <c r="C101" s="351"/>
    </row>
    <row r="102" spans="1:3" ht="12" customHeight="1">
      <c r="A102" s="494" t="s">
        <v>127</v>
      </c>
      <c r="B102" s="172" t="s">
        <v>395</v>
      </c>
      <c r="C102" s="351"/>
    </row>
    <row r="103" spans="1:3" ht="12" customHeight="1">
      <c r="A103" s="494" t="s">
        <v>129</v>
      </c>
      <c r="B103" s="173" t="s">
        <v>396</v>
      </c>
      <c r="C103" s="351"/>
    </row>
    <row r="104" spans="1:3" ht="12" customHeight="1">
      <c r="A104" s="503" t="s">
        <v>199</v>
      </c>
      <c r="B104" s="174" t="s">
        <v>397</v>
      </c>
      <c r="C104" s="351"/>
    </row>
    <row r="105" spans="1:3" ht="12" customHeight="1">
      <c r="A105" s="494" t="s">
        <v>387</v>
      </c>
      <c r="B105" s="174" t="s">
        <v>398</v>
      </c>
      <c r="C105" s="351"/>
    </row>
    <row r="106" spans="1:3" ht="12" customHeight="1" thickBot="1">
      <c r="A106" s="504" t="s">
        <v>388</v>
      </c>
      <c r="B106" s="175" t="s">
        <v>399</v>
      </c>
      <c r="C106" s="355"/>
    </row>
    <row r="107" spans="1:3" ht="12" customHeight="1" thickBot="1">
      <c r="A107" s="37" t="s">
        <v>22</v>
      </c>
      <c r="B107" s="30" t="s">
        <v>400</v>
      </c>
      <c r="C107" s="347">
        <f>+C108+C110+C112</f>
        <v>0</v>
      </c>
    </row>
    <row r="108" spans="1:3" ht="12" customHeight="1">
      <c r="A108" s="493" t="s">
        <v>115</v>
      </c>
      <c r="B108" s="8" t="s">
        <v>245</v>
      </c>
      <c r="C108" s="350"/>
    </row>
    <row r="109" spans="1:3" ht="12" customHeight="1">
      <c r="A109" s="493" t="s">
        <v>116</v>
      </c>
      <c r="B109" s="12" t="s">
        <v>404</v>
      </c>
      <c r="C109" s="350"/>
    </row>
    <row r="110" spans="1:3" ht="12" customHeight="1">
      <c r="A110" s="493" t="s">
        <v>117</v>
      </c>
      <c r="B110" s="12" t="s">
        <v>200</v>
      </c>
      <c r="C110" s="349"/>
    </row>
    <row r="111" spans="1:3" ht="12" customHeight="1">
      <c r="A111" s="493" t="s">
        <v>118</v>
      </c>
      <c r="B111" s="12" t="s">
        <v>405</v>
      </c>
      <c r="C111" s="314"/>
    </row>
    <row r="112" spans="1:3" ht="12" customHeight="1">
      <c r="A112" s="493" t="s">
        <v>119</v>
      </c>
      <c r="B112" s="344" t="s">
        <v>248</v>
      </c>
      <c r="C112" s="314"/>
    </row>
    <row r="113" spans="1:3" ht="12" customHeight="1">
      <c r="A113" s="493" t="s">
        <v>128</v>
      </c>
      <c r="B113" s="343" t="s">
        <v>529</v>
      </c>
      <c r="C113" s="314"/>
    </row>
    <row r="114" spans="1:3" ht="12" customHeight="1">
      <c r="A114" s="493" t="s">
        <v>130</v>
      </c>
      <c r="B114" s="471" t="s">
        <v>410</v>
      </c>
      <c r="C114" s="314"/>
    </row>
    <row r="115" spans="1:3" ht="12" customHeight="1">
      <c r="A115" s="493" t="s">
        <v>201</v>
      </c>
      <c r="B115" s="173" t="s">
        <v>393</v>
      </c>
      <c r="C115" s="314"/>
    </row>
    <row r="116" spans="1:3" ht="12" customHeight="1">
      <c r="A116" s="493" t="s">
        <v>202</v>
      </c>
      <c r="B116" s="173" t="s">
        <v>409</v>
      </c>
      <c r="C116" s="314"/>
    </row>
    <row r="117" spans="1:3" ht="12" customHeight="1">
      <c r="A117" s="493" t="s">
        <v>203</v>
      </c>
      <c r="B117" s="173" t="s">
        <v>408</v>
      </c>
      <c r="C117" s="314"/>
    </row>
    <row r="118" spans="1:3" ht="12" customHeight="1">
      <c r="A118" s="493" t="s">
        <v>401</v>
      </c>
      <c r="B118" s="173" t="s">
        <v>396</v>
      </c>
      <c r="C118" s="314"/>
    </row>
    <row r="119" spans="1:3" ht="12" customHeight="1">
      <c r="A119" s="493" t="s">
        <v>402</v>
      </c>
      <c r="B119" s="173" t="s">
        <v>407</v>
      </c>
      <c r="C119" s="314"/>
    </row>
    <row r="120" spans="1:3" ht="12" customHeight="1" thickBot="1">
      <c r="A120" s="503" t="s">
        <v>403</v>
      </c>
      <c r="B120" s="173" t="s">
        <v>406</v>
      </c>
      <c r="C120" s="316"/>
    </row>
    <row r="121" spans="1:3" ht="12" customHeight="1" thickBot="1">
      <c r="A121" s="37" t="s">
        <v>23</v>
      </c>
      <c r="B121" s="153" t="s">
        <v>411</v>
      </c>
      <c r="C121" s="347">
        <f>+C122+C123</f>
        <v>0</v>
      </c>
    </row>
    <row r="122" spans="1:3" ht="12" customHeight="1">
      <c r="A122" s="493" t="s">
        <v>98</v>
      </c>
      <c r="B122" s="9" t="s">
        <v>65</v>
      </c>
      <c r="C122" s="350"/>
    </row>
    <row r="123" spans="1:3" ht="12" customHeight="1" thickBot="1">
      <c r="A123" s="495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412</v>
      </c>
      <c r="C124" s="347">
        <f>+C91+C107+C121</f>
        <v>0</v>
      </c>
    </row>
    <row r="125" spans="1:3" ht="12" customHeight="1" thickBot="1">
      <c r="A125" s="37" t="s">
        <v>25</v>
      </c>
      <c r="B125" s="153" t="s">
        <v>413</v>
      </c>
      <c r="C125" s="347">
        <f>+C126+C127+C128</f>
        <v>0</v>
      </c>
    </row>
    <row r="126" spans="1:3" s="119" customFormat="1" ht="12" customHeight="1">
      <c r="A126" s="493" t="s">
        <v>102</v>
      </c>
      <c r="B126" s="9" t="s">
        <v>414</v>
      </c>
      <c r="C126" s="314"/>
    </row>
    <row r="127" spans="1:3" ht="12" customHeight="1">
      <c r="A127" s="493" t="s">
        <v>103</v>
      </c>
      <c r="B127" s="9" t="s">
        <v>415</v>
      </c>
      <c r="C127" s="314"/>
    </row>
    <row r="128" spans="1:3" ht="12" customHeight="1" thickBot="1">
      <c r="A128" s="503" t="s">
        <v>104</v>
      </c>
      <c r="B128" s="7" t="s">
        <v>416</v>
      </c>
      <c r="C128" s="314"/>
    </row>
    <row r="129" spans="1:3" ht="12" customHeight="1" thickBot="1">
      <c r="A129" s="37" t="s">
        <v>26</v>
      </c>
      <c r="B129" s="153" t="s">
        <v>481</v>
      </c>
      <c r="C129" s="347">
        <f>+C130+C131+C132+C133</f>
        <v>0</v>
      </c>
    </row>
    <row r="130" spans="1:3" ht="12" customHeight="1">
      <c r="A130" s="493" t="s">
        <v>105</v>
      </c>
      <c r="B130" s="9" t="s">
        <v>417</v>
      </c>
      <c r="C130" s="314"/>
    </row>
    <row r="131" spans="1:3" ht="12" customHeight="1">
      <c r="A131" s="493" t="s">
        <v>106</v>
      </c>
      <c r="B131" s="9" t="s">
        <v>418</v>
      </c>
      <c r="C131" s="314"/>
    </row>
    <row r="132" spans="1:3" ht="12" customHeight="1">
      <c r="A132" s="493" t="s">
        <v>320</v>
      </c>
      <c r="B132" s="9" t="s">
        <v>419</v>
      </c>
      <c r="C132" s="314"/>
    </row>
    <row r="133" spans="1:3" s="119" customFormat="1" ht="12" customHeight="1" thickBot="1">
      <c r="A133" s="503" t="s">
        <v>321</v>
      </c>
      <c r="B133" s="7" t="s">
        <v>420</v>
      </c>
      <c r="C133" s="314"/>
    </row>
    <row r="134" spans="1:11" ht="12" customHeight="1" thickBot="1">
      <c r="A134" s="37" t="s">
        <v>27</v>
      </c>
      <c r="B134" s="153" t="s">
        <v>421</v>
      </c>
      <c r="C134" s="353">
        <f>+C135+C136+C137+C138</f>
        <v>0</v>
      </c>
      <c r="K134" s="296"/>
    </row>
    <row r="135" spans="1:3" ht="12.75">
      <c r="A135" s="493" t="s">
        <v>107</v>
      </c>
      <c r="B135" s="9" t="s">
        <v>422</v>
      </c>
      <c r="C135" s="314"/>
    </row>
    <row r="136" spans="1:3" ht="12" customHeight="1">
      <c r="A136" s="493" t="s">
        <v>108</v>
      </c>
      <c r="B136" s="9" t="s">
        <v>432</v>
      </c>
      <c r="C136" s="314"/>
    </row>
    <row r="137" spans="1:3" s="119" customFormat="1" ht="12" customHeight="1">
      <c r="A137" s="493" t="s">
        <v>333</v>
      </c>
      <c r="B137" s="9" t="s">
        <v>423</v>
      </c>
      <c r="C137" s="314"/>
    </row>
    <row r="138" spans="1:3" s="119" customFormat="1" ht="12" customHeight="1" thickBot="1">
      <c r="A138" s="503" t="s">
        <v>334</v>
      </c>
      <c r="B138" s="7" t="s">
        <v>424</v>
      </c>
      <c r="C138" s="314"/>
    </row>
    <row r="139" spans="1:3" s="119" customFormat="1" ht="12" customHeight="1" thickBot="1">
      <c r="A139" s="37" t="s">
        <v>28</v>
      </c>
      <c r="B139" s="153" t="s">
        <v>425</v>
      </c>
      <c r="C139" s="356">
        <f>+C140+C141+C142+C143</f>
        <v>0</v>
      </c>
    </row>
    <row r="140" spans="1:3" s="119" customFormat="1" ht="12" customHeight="1">
      <c r="A140" s="493" t="s">
        <v>194</v>
      </c>
      <c r="B140" s="9" t="s">
        <v>426</v>
      </c>
      <c r="C140" s="314"/>
    </row>
    <row r="141" spans="1:3" s="119" customFormat="1" ht="12" customHeight="1">
      <c r="A141" s="493" t="s">
        <v>195</v>
      </c>
      <c r="B141" s="9" t="s">
        <v>427</v>
      </c>
      <c r="C141" s="314"/>
    </row>
    <row r="142" spans="1:3" s="119" customFormat="1" ht="12" customHeight="1">
      <c r="A142" s="493" t="s">
        <v>247</v>
      </c>
      <c r="B142" s="9" t="s">
        <v>428</v>
      </c>
      <c r="C142" s="314"/>
    </row>
    <row r="143" spans="1:3" ht="12.75" customHeight="1" thickBot="1">
      <c r="A143" s="493" t="s">
        <v>336</v>
      </c>
      <c r="B143" s="9" t="s">
        <v>429</v>
      </c>
      <c r="C143" s="314"/>
    </row>
    <row r="144" spans="1:3" ht="12" customHeight="1" thickBot="1">
      <c r="A144" s="37" t="s">
        <v>29</v>
      </c>
      <c r="B144" s="153" t="s">
        <v>430</v>
      </c>
      <c r="C144" s="487">
        <f>+C125+C129+C134+C139</f>
        <v>0</v>
      </c>
    </row>
    <row r="145" spans="1:3" ht="15" customHeight="1" thickBot="1">
      <c r="A145" s="505" t="s">
        <v>30</v>
      </c>
      <c r="B145" s="437" t="s">
        <v>431</v>
      </c>
      <c r="C145" s="487">
        <f>+C124+C144</f>
        <v>0</v>
      </c>
    </row>
    <row r="146" spans="1:3" ht="13.5" thickBot="1">
      <c r="A146" s="445"/>
      <c r="B146" s="446"/>
      <c r="C146" s="447"/>
    </row>
    <row r="147" spans="1:3" ht="15" customHeight="1" thickBot="1">
      <c r="A147" s="293" t="s">
        <v>221</v>
      </c>
      <c r="B147" s="294"/>
      <c r="C147" s="150"/>
    </row>
    <row r="148" spans="1:3" ht="14.25" customHeight="1" thickBot="1">
      <c r="A148" s="293" t="s">
        <v>222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1"/>
  <sheetViews>
    <sheetView view="pageBreakPreview" zoomScaleNormal="120" zoomScaleSheetLayoutView="100" workbookViewId="0" topLeftCell="A1">
      <selection activeCell="Q7" sqref="Q7"/>
    </sheetView>
  </sheetViews>
  <sheetFormatPr defaultColWidth="9.00390625" defaultRowHeight="12.75"/>
  <cols>
    <col min="1" max="1" width="9.50390625" style="438" customWidth="1"/>
    <col min="2" max="2" width="56.875" style="438" customWidth="1"/>
    <col min="3" max="3" width="18.375" style="439" customWidth="1"/>
    <col min="4" max="4" width="16.125" style="439" hidden="1" customWidth="1"/>
    <col min="5" max="5" width="18.375" style="439" hidden="1" customWidth="1"/>
    <col min="6" max="6" width="16.125" style="439" hidden="1" customWidth="1"/>
    <col min="7" max="7" width="18.375" style="439" hidden="1" customWidth="1"/>
    <col min="8" max="8" width="16.125" style="439" hidden="1" customWidth="1"/>
    <col min="9" max="9" width="18.375" style="439" customWidth="1"/>
    <col min="10" max="10" width="16.125" style="439" customWidth="1"/>
    <col min="11" max="11" width="18.375" style="439" customWidth="1"/>
    <col min="12" max="16384" width="9.375" style="472" customWidth="1"/>
  </cols>
  <sheetData>
    <row r="1" spans="5:11" ht="15.75">
      <c r="E1" s="295"/>
      <c r="G1" s="295"/>
      <c r="I1" s="295"/>
      <c r="K1" s="295" t="s">
        <v>612</v>
      </c>
    </row>
    <row r="2" spans="5:11" ht="15.75">
      <c r="E2" s="295"/>
      <c r="G2" s="295"/>
      <c r="I2" s="295"/>
      <c r="K2" s="295" t="s">
        <v>598</v>
      </c>
    </row>
    <row r="3" spans="1:11" ht="15.75" customHeight="1">
      <c r="A3" s="599" t="s">
        <v>18</v>
      </c>
      <c r="B3" s="599"/>
      <c r="C3" s="599"/>
      <c r="D3" s="600"/>
      <c r="E3" s="600"/>
      <c r="F3" s="600"/>
      <c r="G3" s="600"/>
      <c r="H3" s="600"/>
      <c r="I3" s="600"/>
      <c r="J3" s="596"/>
      <c r="K3" s="596"/>
    </row>
    <row r="4" spans="1:11" ht="15.75" customHeight="1" thickBot="1">
      <c r="A4" s="601" t="s">
        <v>165</v>
      </c>
      <c r="B4" s="601"/>
      <c r="C4" s="357"/>
      <c r="D4" s="357"/>
      <c r="E4" s="357"/>
      <c r="F4" s="357"/>
      <c r="G4" s="357"/>
      <c r="H4" s="357"/>
      <c r="I4" s="357"/>
      <c r="J4" s="357"/>
      <c r="K4" s="357" t="s">
        <v>246</v>
      </c>
    </row>
    <row r="5" spans="1:11" ht="37.5" customHeight="1" thickBot="1">
      <c r="A5" s="23" t="s">
        <v>78</v>
      </c>
      <c r="B5" s="24" t="s">
        <v>20</v>
      </c>
      <c r="C5" s="45" t="s">
        <v>275</v>
      </c>
      <c r="D5" s="45" t="s">
        <v>597</v>
      </c>
      <c r="E5" s="45" t="s">
        <v>596</v>
      </c>
      <c r="F5" s="45" t="s">
        <v>607</v>
      </c>
      <c r="G5" s="45" t="s">
        <v>596</v>
      </c>
      <c r="H5" s="45" t="s">
        <v>609</v>
      </c>
      <c r="I5" s="45" t="s">
        <v>596</v>
      </c>
      <c r="J5" s="45" t="s">
        <v>613</v>
      </c>
      <c r="K5" s="45" t="s">
        <v>596</v>
      </c>
    </row>
    <row r="6" spans="1:11" s="473" customFormat="1" ht="12" customHeight="1" thickBot="1">
      <c r="A6" s="467">
        <v>1</v>
      </c>
      <c r="B6" s="468">
        <v>2</v>
      </c>
      <c r="C6" s="469">
        <v>3</v>
      </c>
      <c r="D6" s="469">
        <v>3</v>
      </c>
      <c r="E6" s="469">
        <v>4</v>
      </c>
      <c r="F6" s="469">
        <v>5</v>
      </c>
      <c r="G6" s="469">
        <v>4</v>
      </c>
      <c r="H6" s="469">
        <v>5</v>
      </c>
      <c r="I6" s="469">
        <v>4</v>
      </c>
      <c r="J6" s="469">
        <v>5</v>
      </c>
      <c r="K6" s="469">
        <v>6</v>
      </c>
    </row>
    <row r="7" spans="1:11" s="474" customFormat="1" ht="12" customHeight="1" thickBot="1">
      <c r="A7" s="20" t="s">
        <v>21</v>
      </c>
      <c r="B7" s="21" t="s">
        <v>276</v>
      </c>
      <c r="C7" s="347">
        <f aca="true" t="shared" si="0" ref="C7:I7">+C8+C9+C10+C11+C12+C13</f>
        <v>127202</v>
      </c>
      <c r="D7" s="347">
        <f t="shared" si="0"/>
        <v>528</v>
      </c>
      <c r="E7" s="347">
        <f t="shared" si="0"/>
        <v>127730</v>
      </c>
      <c r="F7" s="347">
        <f t="shared" si="0"/>
        <v>5733</v>
      </c>
      <c r="G7" s="347">
        <f t="shared" si="0"/>
        <v>133463</v>
      </c>
      <c r="H7" s="347">
        <f t="shared" si="0"/>
        <v>0</v>
      </c>
      <c r="I7" s="347">
        <f t="shared" si="0"/>
        <v>133463</v>
      </c>
      <c r="J7" s="347">
        <f>+J8+J9+J10+J11+J12+J13</f>
        <v>1507</v>
      </c>
      <c r="K7" s="347">
        <f>+K8+K9+K10+K11+K12+K13</f>
        <v>134970</v>
      </c>
    </row>
    <row r="8" spans="1:11" s="474" customFormat="1" ht="12" customHeight="1">
      <c r="A8" s="15" t="s">
        <v>109</v>
      </c>
      <c r="B8" s="475" t="s">
        <v>277</v>
      </c>
      <c r="C8" s="350">
        <v>57089</v>
      </c>
      <c r="D8" s="350"/>
      <c r="E8" s="350">
        <f aca="true" t="shared" si="1" ref="E8:E13">C8+D8</f>
        <v>57089</v>
      </c>
      <c r="F8" s="350"/>
      <c r="G8" s="350">
        <f aca="true" t="shared" si="2" ref="G8:G13">E8+F8</f>
        <v>57089</v>
      </c>
      <c r="H8" s="350"/>
      <c r="I8" s="350">
        <f aca="true" t="shared" si="3" ref="I8:I13">G8+H8</f>
        <v>57089</v>
      </c>
      <c r="J8" s="350"/>
      <c r="K8" s="350">
        <f aca="true" t="shared" si="4" ref="K8:K13">I8+J8</f>
        <v>57089</v>
      </c>
    </row>
    <row r="9" spans="1:11" s="474" customFormat="1" ht="12" customHeight="1">
      <c r="A9" s="14" t="s">
        <v>110</v>
      </c>
      <c r="B9" s="476" t="s">
        <v>278</v>
      </c>
      <c r="C9" s="349">
        <v>21484</v>
      </c>
      <c r="D9" s="349"/>
      <c r="E9" s="350">
        <f t="shared" si="1"/>
        <v>21484</v>
      </c>
      <c r="F9" s="349"/>
      <c r="G9" s="350">
        <f t="shared" si="2"/>
        <v>21484</v>
      </c>
      <c r="H9" s="349"/>
      <c r="I9" s="350">
        <f t="shared" si="3"/>
        <v>21484</v>
      </c>
      <c r="J9" s="349"/>
      <c r="K9" s="350">
        <f t="shared" si="4"/>
        <v>21484</v>
      </c>
    </row>
    <row r="10" spans="1:11" s="474" customFormat="1" ht="12" customHeight="1">
      <c r="A10" s="14" t="s">
        <v>111</v>
      </c>
      <c r="B10" s="476" t="s">
        <v>279</v>
      </c>
      <c r="C10" s="349">
        <v>40827</v>
      </c>
      <c r="D10" s="349"/>
      <c r="E10" s="350">
        <f t="shared" si="1"/>
        <v>40827</v>
      </c>
      <c r="F10" s="349">
        <v>-65</v>
      </c>
      <c r="G10" s="350">
        <f t="shared" si="2"/>
        <v>40762</v>
      </c>
      <c r="H10" s="349"/>
      <c r="I10" s="350">
        <f t="shared" si="3"/>
        <v>40762</v>
      </c>
      <c r="J10" s="349">
        <v>87</v>
      </c>
      <c r="K10" s="350">
        <f t="shared" si="4"/>
        <v>40849</v>
      </c>
    </row>
    <row r="11" spans="1:11" s="474" customFormat="1" ht="12" customHeight="1">
      <c r="A11" s="14" t="s">
        <v>112</v>
      </c>
      <c r="B11" s="476" t="s">
        <v>280</v>
      </c>
      <c r="C11" s="349">
        <v>2709</v>
      </c>
      <c r="D11" s="349"/>
      <c r="E11" s="350">
        <f t="shared" si="1"/>
        <v>2709</v>
      </c>
      <c r="F11" s="349"/>
      <c r="G11" s="350">
        <f t="shared" si="2"/>
        <v>2709</v>
      </c>
      <c r="H11" s="349"/>
      <c r="I11" s="350">
        <f t="shared" si="3"/>
        <v>2709</v>
      </c>
      <c r="J11" s="349"/>
      <c r="K11" s="350">
        <f t="shared" si="4"/>
        <v>2709</v>
      </c>
    </row>
    <row r="12" spans="1:11" s="474" customFormat="1" ht="12" customHeight="1">
      <c r="A12" s="14" t="s">
        <v>161</v>
      </c>
      <c r="B12" s="476" t="s">
        <v>281</v>
      </c>
      <c r="C12" s="349">
        <v>5093</v>
      </c>
      <c r="D12" s="349"/>
      <c r="E12" s="350">
        <f t="shared" si="1"/>
        <v>5093</v>
      </c>
      <c r="F12" s="349">
        <v>503</v>
      </c>
      <c r="G12" s="350">
        <f t="shared" si="2"/>
        <v>5596</v>
      </c>
      <c r="H12" s="349"/>
      <c r="I12" s="350">
        <f t="shared" si="3"/>
        <v>5596</v>
      </c>
      <c r="J12" s="349"/>
      <c r="K12" s="350">
        <f t="shared" si="4"/>
        <v>5596</v>
      </c>
    </row>
    <row r="13" spans="1:11" s="474" customFormat="1" ht="12" customHeight="1" thickBot="1">
      <c r="A13" s="16" t="s">
        <v>113</v>
      </c>
      <c r="B13" s="477" t="s">
        <v>282</v>
      </c>
      <c r="C13" s="349">
        <v>0</v>
      </c>
      <c r="D13" s="349">
        <v>528</v>
      </c>
      <c r="E13" s="350">
        <f t="shared" si="1"/>
        <v>528</v>
      </c>
      <c r="F13" s="349">
        <v>5295</v>
      </c>
      <c r="G13" s="350">
        <f t="shared" si="2"/>
        <v>5823</v>
      </c>
      <c r="H13" s="349"/>
      <c r="I13" s="350">
        <f t="shared" si="3"/>
        <v>5823</v>
      </c>
      <c r="J13" s="349">
        <v>1420</v>
      </c>
      <c r="K13" s="350">
        <f t="shared" si="4"/>
        <v>7243</v>
      </c>
    </row>
    <row r="14" spans="1:11" s="474" customFormat="1" ht="22.5" customHeight="1" thickBot="1">
      <c r="A14" s="20" t="s">
        <v>22</v>
      </c>
      <c r="B14" s="342" t="s">
        <v>283</v>
      </c>
      <c r="C14" s="347">
        <f aca="true" t="shared" si="5" ref="C14:I14">+C15+C16+C17+C18+C19</f>
        <v>31337</v>
      </c>
      <c r="D14" s="347">
        <f t="shared" si="5"/>
        <v>705</v>
      </c>
      <c r="E14" s="347">
        <f t="shared" si="5"/>
        <v>32042</v>
      </c>
      <c r="F14" s="347">
        <f t="shared" si="5"/>
        <v>807</v>
      </c>
      <c r="G14" s="347">
        <f t="shared" si="5"/>
        <v>32849</v>
      </c>
      <c r="H14" s="347">
        <f t="shared" si="5"/>
        <v>0</v>
      </c>
      <c r="I14" s="347">
        <f t="shared" si="5"/>
        <v>32849</v>
      </c>
      <c r="J14" s="347">
        <f>+J15+J16+J17+J18+J19</f>
        <v>-445</v>
      </c>
      <c r="K14" s="347">
        <f>+K15+K16+K17+K18+K19</f>
        <v>32404</v>
      </c>
    </row>
    <row r="15" spans="1:11" s="474" customFormat="1" ht="12" customHeight="1">
      <c r="A15" s="15" t="s">
        <v>115</v>
      </c>
      <c r="B15" s="475" t="s">
        <v>284</v>
      </c>
      <c r="C15" s="350"/>
      <c r="D15" s="350"/>
      <c r="E15" s="350"/>
      <c r="F15" s="350"/>
      <c r="G15" s="350"/>
      <c r="H15" s="350"/>
      <c r="I15" s="350"/>
      <c r="J15" s="350"/>
      <c r="K15" s="350"/>
    </row>
    <row r="16" spans="1:11" s="474" customFormat="1" ht="12" customHeight="1">
      <c r="A16" s="14" t="s">
        <v>116</v>
      </c>
      <c r="B16" s="476" t="s">
        <v>285</v>
      </c>
      <c r="C16" s="349"/>
      <c r="D16" s="349"/>
      <c r="E16" s="349"/>
      <c r="F16" s="349"/>
      <c r="G16" s="349"/>
      <c r="H16" s="349"/>
      <c r="I16" s="349"/>
      <c r="J16" s="349"/>
      <c r="K16" s="349"/>
    </row>
    <row r="17" spans="1:11" s="474" customFormat="1" ht="12" customHeight="1">
      <c r="A17" s="14" t="s">
        <v>117</v>
      </c>
      <c r="B17" s="476" t="s">
        <v>523</v>
      </c>
      <c r="C17" s="349"/>
      <c r="D17" s="349"/>
      <c r="E17" s="349"/>
      <c r="F17" s="349"/>
      <c r="G17" s="349"/>
      <c r="H17" s="349"/>
      <c r="I17" s="349"/>
      <c r="J17" s="349"/>
      <c r="K17" s="349"/>
    </row>
    <row r="18" spans="1:11" s="474" customFormat="1" ht="12" customHeight="1">
      <c r="A18" s="14" t="s">
        <v>118</v>
      </c>
      <c r="B18" s="476" t="s">
        <v>524</v>
      </c>
      <c r="C18" s="349"/>
      <c r="D18" s="349"/>
      <c r="E18" s="349"/>
      <c r="F18" s="349"/>
      <c r="G18" s="349"/>
      <c r="H18" s="349"/>
      <c r="I18" s="349"/>
      <c r="J18" s="349"/>
      <c r="K18" s="349"/>
    </row>
    <row r="19" spans="1:11" s="474" customFormat="1" ht="12" customHeight="1">
      <c r="A19" s="14" t="s">
        <v>119</v>
      </c>
      <c r="B19" s="476" t="s">
        <v>286</v>
      </c>
      <c r="C19" s="349">
        <v>31337</v>
      </c>
      <c r="D19" s="349">
        <v>705</v>
      </c>
      <c r="E19" s="349">
        <f>C19+D19</f>
        <v>32042</v>
      </c>
      <c r="F19" s="349">
        <v>807</v>
      </c>
      <c r="G19" s="349">
        <f>E19+F19</f>
        <v>32849</v>
      </c>
      <c r="H19" s="349"/>
      <c r="I19" s="349">
        <f>G19+H19</f>
        <v>32849</v>
      </c>
      <c r="J19" s="349">
        <v>-445</v>
      </c>
      <c r="K19" s="349">
        <f>I19+J19</f>
        <v>32404</v>
      </c>
    </row>
    <row r="20" spans="1:11" s="474" customFormat="1" ht="12" customHeight="1" thickBot="1">
      <c r="A20" s="16" t="s">
        <v>128</v>
      </c>
      <c r="B20" s="477" t="s">
        <v>287</v>
      </c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1" s="474" customFormat="1" ht="24.75" customHeight="1" thickBot="1">
      <c r="A21" s="20" t="s">
        <v>23</v>
      </c>
      <c r="B21" s="21" t="s">
        <v>288</v>
      </c>
      <c r="C21" s="347">
        <f aca="true" t="shared" si="6" ref="C21:I21">+C22+C23+C24+C25+C26</f>
        <v>0</v>
      </c>
      <c r="D21" s="347">
        <f t="shared" si="6"/>
        <v>4733</v>
      </c>
      <c r="E21" s="347">
        <f t="shared" si="6"/>
        <v>4733</v>
      </c>
      <c r="F21" s="347">
        <f t="shared" si="6"/>
        <v>44000</v>
      </c>
      <c r="G21" s="347">
        <f t="shared" si="6"/>
        <v>48733</v>
      </c>
      <c r="H21" s="347">
        <f t="shared" si="6"/>
        <v>0</v>
      </c>
      <c r="I21" s="347">
        <f t="shared" si="6"/>
        <v>48733</v>
      </c>
      <c r="J21" s="347">
        <f>+J22+J23+J24+J25+J26</f>
        <v>21157</v>
      </c>
      <c r="K21" s="347">
        <f>+K22+K23+K24+K25+K26</f>
        <v>69890</v>
      </c>
    </row>
    <row r="22" spans="1:11" s="474" customFormat="1" ht="12" customHeight="1">
      <c r="A22" s="15" t="s">
        <v>98</v>
      </c>
      <c r="B22" s="475" t="s">
        <v>289</v>
      </c>
      <c r="C22" s="350"/>
      <c r="D22" s="350"/>
      <c r="E22" s="350"/>
      <c r="F22" s="350"/>
      <c r="G22" s="350"/>
      <c r="H22" s="350">
        <v>44000</v>
      </c>
      <c r="I22" s="349">
        <f>G22+H22</f>
        <v>44000</v>
      </c>
      <c r="J22" s="350"/>
      <c r="K22" s="349">
        <f>I22+J22</f>
        <v>44000</v>
      </c>
    </row>
    <row r="23" spans="1:11" s="474" customFormat="1" ht="12" customHeight="1">
      <c r="A23" s="14" t="s">
        <v>99</v>
      </c>
      <c r="B23" s="476" t="s">
        <v>290</v>
      </c>
      <c r="C23" s="349"/>
      <c r="D23" s="349"/>
      <c r="E23" s="349"/>
      <c r="F23" s="349"/>
      <c r="G23" s="349"/>
      <c r="H23" s="349"/>
      <c r="I23" s="349">
        <f>G23+H23</f>
        <v>0</v>
      </c>
      <c r="J23" s="349"/>
      <c r="K23" s="349">
        <f>I23+J23</f>
        <v>0</v>
      </c>
    </row>
    <row r="24" spans="1:11" s="474" customFormat="1" ht="12" customHeight="1">
      <c r="A24" s="14" t="s">
        <v>100</v>
      </c>
      <c r="B24" s="476" t="s">
        <v>525</v>
      </c>
      <c r="C24" s="349"/>
      <c r="D24" s="349"/>
      <c r="E24" s="349"/>
      <c r="F24" s="349"/>
      <c r="G24" s="349"/>
      <c r="H24" s="349"/>
      <c r="I24" s="349">
        <f>G24+H24</f>
        <v>0</v>
      </c>
      <c r="J24" s="349"/>
      <c r="K24" s="349">
        <f>I24+J24</f>
        <v>0</v>
      </c>
    </row>
    <row r="25" spans="1:11" s="474" customFormat="1" ht="12" customHeight="1">
      <c r="A25" s="14" t="s">
        <v>101</v>
      </c>
      <c r="B25" s="476" t="s">
        <v>526</v>
      </c>
      <c r="C25" s="349"/>
      <c r="D25" s="349"/>
      <c r="E25" s="349"/>
      <c r="F25" s="349"/>
      <c r="G25" s="349"/>
      <c r="H25" s="349"/>
      <c r="I25" s="349">
        <f>G25+H25</f>
        <v>0</v>
      </c>
      <c r="J25" s="349"/>
      <c r="K25" s="349">
        <f>I25+J25</f>
        <v>0</v>
      </c>
    </row>
    <row r="26" spans="1:11" s="474" customFormat="1" ht="12" customHeight="1">
      <c r="A26" s="14" t="s">
        <v>184</v>
      </c>
      <c r="B26" s="476" t="s">
        <v>291</v>
      </c>
      <c r="C26" s="349"/>
      <c r="D26" s="349">
        <v>4733</v>
      </c>
      <c r="E26" s="349">
        <f>C26+D26</f>
        <v>4733</v>
      </c>
      <c r="F26" s="349">
        <v>44000</v>
      </c>
      <c r="G26" s="349">
        <f>E26+F26</f>
        <v>48733</v>
      </c>
      <c r="H26" s="349">
        <v>-44000</v>
      </c>
      <c r="I26" s="349">
        <f>G26+H26</f>
        <v>4733</v>
      </c>
      <c r="J26" s="349">
        <v>21157</v>
      </c>
      <c r="K26" s="349">
        <f>I26+J26</f>
        <v>25890</v>
      </c>
    </row>
    <row r="27" spans="1:11" s="474" customFormat="1" ht="12" customHeight="1" thickBot="1">
      <c r="A27" s="16" t="s">
        <v>185</v>
      </c>
      <c r="B27" s="477" t="s">
        <v>292</v>
      </c>
      <c r="C27" s="351"/>
      <c r="D27" s="351"/>
      <c r="E27" s="351"/>
      <c r="F27" s="351"/>
      <c r="G27" s="351"/>
      <c r="H27" s="351"/>
      <c r="I27" s="351"/>
      <c r="J27" s="351"/>
      <c r="K27" s="351"/>
    </row>
    <row r="28" spans="1:11" s="474" customFormat="1" ht="12" customHeight="1" thickBot="1">
      <c r="A28" s="20" t="s">
        <v>186</v>
      </c>
      <c r="B28" s="21" t="s">
        <v>293</v>
      </c>
      <c r="C28" s="353">
        <f aca="true" t="shared" si="7" ref="C28:I28">+C29+C32+C33+C34</f>
        <v>54000</v>
      </c>
      <c r="D28" s="353">
        <f t="shared" si="7"/>
        <v>0</v>
      </c>
      <c r="E28" s="353">
        <f t="shared" si="7"/>
        <v>54000</v>
      </c>
      <c r="F28" s="353">
        <f t="shared" si="7"/>
        <v>208</v>
      </c>
      <c r="G28" s="353">
        <f t="shared" si="7"/>
        <v>54208</v>
      </c>
      <c r="H28" s="353">
        <f t="shared" si="7"/>
        <v>0</v>
      </c>
      <c r="I28" s="353">
        <f t="shared" si="7"/>
        <v>54208</v>
      </c>
      <c r="J28" s="353">
        <f>+J29+J32+J33+J34</f>
        <v>0</v>
      </c>
      <c r="K28" s="353">
        <f>+K29+K32+K33+K34</f>
        <v>54208</v>
      </c>
    </row>
    <row r="29" spans="1:11" s="474" customFormat="1" ht="12" customHeight="1">
      <c r="A29" s="15" t="s">
        <v>294</v>
      </c>
      <c r="B29" s="475" t="s">
        <v>300</v>
      </c>
      <c r="C29" s="470">
        <f>+C30+C31</f>
        <v>43000</v>
      </c>
      <c r="D29" s="470">
        <f>+D30+D31</f>
        <v>0</v>
      </c>
      <c r="E29" s="470">
        <f>C29+D29</f>
        <v>43000</v>
      </c>
      <c r="F29" s="470">
        <f>+F30+F31</f>
        <v>0</v>
      </c>
      <c r="G29" s="470">
        <f aca="true" t="shared" si="8" ref="G29:G34">E29+F29</f>
        <v>43000</v>
      </c>
      <c r="H29" s="470">
        <f>+H30+H31</f>
        <v>0</v>
      </c>
      <c r="I29" s="470">
        <f aca="true" t="shared" si="9" ref="I29:I34">G29+H29</f>
        <v>43000</v>
      </c>
      <c r="J29" s="470">
        <f>+J30+J31</f>
        <v>0</v>
      </c>
      <c r="K29" s="470">
        <f aca="true" t="shared" si="10" ref="K29:K34">I29+J29</f>
        <v>43000</v>
      </c>
    </row>
    <row r="30" spans="1:11" s="474" customFormat="1" ht="12" customHeight="1">
      <c r="A30" s="14" t="s">
        <v>295</v>
      </c>
      <c r="B30" s="476" t="s">
        <v>301</v>
      </c>
      <c r="C30" s="349">
        <v>8000</v>
      </c>
      <c r="D30" s="349"/>
      <c r="E30" s="470">
        <f>C30+D30</f>
        <v>8000</v>
      </c>
      <c r="F30" s="349"/>
      <c r="G30" s="470">
        <f t="shared" si="8"/>
        <v>8000</v>
      </c>
      <c r="H30" s="349"/>
      <c r="I30" s="470">
        <f t="shared" si="9"/>
        <v>8000</v>
      </c>
      <c r="J30" s="349"/>
      <c r="K30" s="470">
        <f t="shared" si="10"/>
        <v>8000</v>
      </c>
    </row>
    <row r="31" spans="1:11" s="474" customFormat="1" ht="12" customHeight="1">
      <c r="A31" s="14" t="s">
        <v>296</v>
      </c>
      <c r="B31" s="476" t="s">
        <v>302</v>
      </c>
      <c r="C31" s="349">
        <v>35000</v>
      </c>
      <c r="D31" s="349"/>
      <c r="E31" s="470">
        <f>C31+D31</f>
        <v>35000</v>
      </c>
      <c r="F31" s="349"/>
      <c r="G31" s="470">
        <f t="shared" si="8"/>
        <v>35000</v>
      </c>
      <c r="H31" s="349"/>
      <c r="I31" s="470">
        <f t="shared" si="9"/>
        <v>35000</v>
      </c>
      <c r="J31" s="349"/>
      <c r="K31" s="470">
        <f t="shared" si="10"/>
        <v>35000</v>
      </c>
    </row>
    <row r="32" spans="1:11" s="474" customFormat="1" ht="12" customHeight="1">
      <c r="A32" s="14" t="s">
        <v>297</v>
      </c>
      <c r="B32" s="476" t="s">
        <v>303</v>
      </c>
      <c r="C32" s="349">
        <v>4000</v>
      </c>
      <c r="D32" s="349"/>
      <c r="E32" s="470">
        <f>C32+D32</f>
        <v>4000</v>
      </c>
      <c r="F32" s="349"/>
      <c r="G32" s="470">
        <f t="shared" si="8"/>
        <v>4000</v>
      </c>
      <c r="H32" s="349"/>
      <c r="I32" s="470">
        <f t="shared" si="9"/>
        <v>4000</v>
      </c>
      <c r="J32" s="349"/>
      <c r="K32" s="470">
        <f t="shared" si="10"/>
        <v>4000</v>
      </c>
    </row>
    <row r="33" spans="1:11" s="474" customFormat="1" ht="12" customHeight="1">
      <c r="A33" s="14" t="s">
        <v>298</v>
      </c>
      <c r="B33" s="476" t="s">
        <v>304</v>
      </c>
      <c r="C33" s="349">
        <v>2800</v>
      </c>
      <c r="D33" s="349"/>
      <c r="E33" s="470">
        <f>C33+D33</f>
        <v>2800</v>
      </c>
      <c r="F33" s="349"/>
      <c r="G33" s="470">
        <f t="shared" si="8"/>
        <v>2800</v>
      </c>
      <c r="H33" s="349"/>
      <c r="I33" s="470">
        <f t="shared" si="9"/>
        <v>2800</v>
      </c>
      <c r="J33" s="349"/>
      <c r="K33" s="470">
        <f t="shared" si="10"/>
        <v>2800</v>
      </c>
    </row>
    <row r="34" spans="1:11" s="474" customFormat="1" ht="12" customHeight="1" thickBot="1">
      <c r="A34" s="16" t="s">
        <v>299</v>
      </c>
      <c r="B34" s="477" t="s">
        <v>305</v>
      </c>
      <c r="C34" s="351">
        <v>4200</v>
      </c>
      <c r="D34" s="351"/>
      <c r="E34" s="351">
        <v>4200</v>
      </c>
      <c r="F34" s="351">
        <v>208</v>
      </c>
      <c r="G34" s="470">
        <f t="shared" si="8"/>
        <v>4408</v>
      </c>
      <c r="H34" s="351"/>
      <c r="I34" s="470">
        <f t="shared" si="9"/>
        <v>4408</v>
      </c>
      <c r="J34" s="351"/>
      <c r="K34" s="470">
        <f t="shared" si="10"/>
        <v>4408</v>
      </c>
    </row>
    <row r="35" spans="1:11" s="474" customFormat="1" ht="12" customHeight="1" thickBot="1">
      <c r="A35" s="20" t="s">
        <v>25</v>
      </c>
      <c r="B35" s="21" t="s">
        <v>306</v>
      </c>
      <c r="C35" s="347">
        <f aca="true" t="shared" si="11" ref="C35:I35">SUM(C36:C45)</f>
        <v>22704</v>
      </c>
      <c r="D35" s="347">
        <f t="shared" si="11"/>
        <v>0</v>
      </c>
      <c r="E35" s="347">
        <f t="shared" si="11"/>
        <v>22704</v>
      </c>
      <c r="F35" s="347">
        <f t="shared" si="11"/>
        <v>1411</v>
      </c>
      <c r="G35" s="347">
        <f t="shared" si="11"/>
        <v>24115</v>
      </c>
      <c r="H35" s="347">
        <f t="shared" si="11"/>
        <v>2</v>
      </c>
      <c r="I35" s="347">
        <f t="shared" si="11"/>
        <v>24117</v>
      </c>
      <c r="J35" s="347">
        <f>SUM(J36:J45)</f>
        <v>0</v>
      </c>
      <c r="K35" s="347">
        <f>SUM(K36:K45)</f>
        <v>24117</v>
      </c>
    </row>
    <row r="36" spans="1:11" s="474" customFormat="1" ht="12" customHeight="1">
      <c r="A36" s="15" t="s">
        <v>102</v>
      </c>
      <c r="B36" s="475" t="s">
        <v>309</v>
      </c>
      <c r="C36" s="350"/>
      <c r="D36" s="350"/>
      <c r="E36" s="350">
        <f>C36+D36</f>
        <v>0</v>
      </c>
      <c r="F36" s="350"/>
      <c r="G36" s="350">
        <f>E36+F36</f>
        <v>0</v>
      </c>
      <c r="H36" s="350"/>
      <c r="I36" s="350">
        <f>G36+H36</f>
        <v>0</v>
      </c>
      <c r="J36" s="350"/>
      <c r="K36" s="350">
        <f>I36+J36</f>
        <v>0</v>
      </c>
    </row>
    <row r="37" spans="1:11" s="474" customFormat="1" ht="12" customHeight="1">
      <c r="A37" s="14" t="s">
        <v>103</v>
      </c>
      <c r="B37" s="476" t="s">
        <v>310</v>
      </c>
      <c r="C37" s="349">
        <v>3576</v>
      </c>
      <c r="D37" s="349"/>
      <c r="E37" s="350">
        <f aca="true" t="shared" si="12" ref="E37:E45">C37+D37</f>
        <v>3576</v>
      </c>
      <c r="F37" s="349">
        <v>1292</v>
      </c>
      <c r="G37" s="350">
        <f aca="true" t="shared" si="13" ref="G37:G45">E37+F37</f>
        <v>4868</v>
      </c>
      <c r="H37" s="349"/>
      <c r="I37" s="350">
        <f aca="true" t="shared" si="14" ref="I37:I45">G37+H37</f>
        <v>4868</v>
      </c>
      <c r="J37" s="349"/>
      <c r="K37" s="350">
        <f aca="true" t="shared" si="15" ref="K37:K45">I37+J37</f>
        <v>4868</v>
      </c>
    </row>
    <row r="38" spans="1:11" s="474" customFormat="1" ht="12" customHeight="1">
      <c r="A38" s="14" t="s">
        <v>104</v>
      </c>
      <c r="B38" s="476" t="s">
        <v>311</v>
      </c>
      <c r="C38" s="349">
        <v>1517</v>
      </c>
      <c r="D38" s="349"/>
      <c r="E38" s="350">
        <f t="shared" si="12"/>
        <v>1517</v>
      </c>
      <c r="F38" s="349">
        <v>30</v>
      </c>
      <c r="G38" s="350">
        <f t="shared" si="13"/>
        <v>1547</v>
      </c>
      <c r="H38" s="349"/>
      <c r="I38" s="350">
        <f t="shared" si="14"/>
        <v>1547</v>
      </c>
      <c r="J38" s="349"/>
      <c r="K38" s="350">
        <f t="shared" si="15"/>
        <v>1547</v>
      </c>
    </row>
    <row r="39" spans="1:11" s="474" customFormat="1" ht="12" customHeight="1">
      <c r="A39" s="14" t="s">
        <v>188</v>
      </c>
      <c r="B39" s="476" t="s">
        <v>312</v>
      </c>
      <c r="C39" s="349">
        <v>1136</v>
      </c>
      <c r="D39" s="349"/>
      <c r="E39" s="350">
        <f t="shared" si="12"/>
        <v>1136</v>
      </c>
      <c r="F39" s="349"/>
      <c r="G39" s="350">
        <f t="shared" si="13"/>
        <v>1136</v>
      </c>
      <c r="H39" s="349"/>
      <c r="I39" s="350">
        <f t="shared" si="14"/>
        <v>1136</v>
      </c>
      <c r="J39" s="349"/>
      <c r="K39" s="350">
        <f t="shared" si="15"/>
        <v>1136</v>
      </c>
    </row>
    <row r="40" spans="1:11" s="474" customFormat="1" ht="12" customHeight="1">
      <c r="A40" s="14" t="s">
        <v>189</v>
      </c>
      <c r="B40" s="476" t="s">
        <v>313</v>
      </c>
      <c r="C40" s="349">
        <v>11949</v>
      </c>
      <c r="D40" s="349"/>
      <c r="E40" s="350">
        <f t="shared" si="12"/>
        <v>11949</v>
      </c>
      <c r="F40" s="349"/>
      <c r="G40" s="350">
        <f t="shared" si="13"/>
        <v>11949</v>
      </c>
      <c r="H40" s="349"/>
      <c r="I40" s="350">
        <f t="shared" si="14"/>
        <v>11949</v>
      </c>
      <c r="J40" s="349"/>
      <c r="K40" s="350">
        <f t="shared" si="15"/>
        <v>11949</v>
      </c>
    </row>
    <row r="41" spans="1:11" s="474" customFormat="1" ht="12" customHeight="1">
      <c r="A41" s="14" t="s">
        <v>190</v>
      </c>
      <c r="B41" s="476" t="s">
        <v>314</v>
      </c>
      <c r="C41" s="349">
        <v>3726</v>
      </c>
      <c r="D41" s="349"/>
      <c r="E41" s="350">
        <f t="shared" si="12"/>
        <v>3726</v>
      </c>
      <c r="F41" s="349"/>
      <c r="G41" s="350">
        <f t="shared" si="13"/>
        <v>3726</v>
      </c>
      <c r="H41" s="349"/>
      <c r="I41" s="350">
        <f t="shared" si="14"/>
        <v>3726</v>
      </c>
      <c r="J41" s="349"/>
      <c r="K41" s="350">
        <f t="shared" si="15"/>
        <v>3726</v>
      </c>
    </row>
    <row r="42" spans="1:11" s="474" customFormat="1" ht="12" customHeight="1">
      <c r="A42" s="14" t="s">
        <v>191</v>
      </c>
      <c r="B42" s="476" t="s">
        <v>315</v>
      </c>
      <c r="C42" s="349">
        <v>0</v>
      </c>
      <c r="D42" s="349">
        <v>0</v>
      </c>
      <c r="E42" s="350">
        <f t="shared" si="12"/>
        <v>0</v>
      </c>
      <c r="F42" s="349">
        <v>0</v>
      </c>
      <c r="G42" s="350">
        <f t="shared" si="13"/>
        <v>0</v>
      </c>
      <c r="H42" s="349">
        <v>0</v>
      </c>
      <c r="I42" s="350">
        <f t="shared" si="14"/>
        <v>0</v>
      </c>
      <c r="J42" s="349">
        <v>0</v>
      </c>
      <c r="K42" s="350">
        <f t="shared" si="15"/>
        <v>0</v>
      </c>
    </row>
    <row r="43" spans="1:11" s="474" customFormat="1" ht="12" customHeight="1">
      <c r="A43" s="14" t="s">
        <v>192</v>
      </c>
      <c r="B43" s="476" t="s">
        <v>316</v>
      </c>
      <c r="C43" s="349">
        <v>800</v>
      </c>
      <c r="D43" s="349"/>
      <c r="E43" s="350">
        <f t="shared" si="12"/>
        <v>800</v>
      </c>
      <c r="F43" s="349">
        <v>25</v>
      </c>
      <c r="G43" s="350">
        <f t="shared" si="13"/>
        <v>825</v>
      </c>
      <c r="H43" s="349"/>
      <c r="I43" s="350">
        <f t="shared" si="14"/>
        <v>825</v>
      </c>
      <c r="J43" s="349"/>
      <c r="K43" s="350">
        <f t="shared" si="15"/>
        <v>825</v>
      </c>
    </row>
    <row r="44" spans="1:11" s="474" customFormat="1" ht="12" customHeight="1">
      <c r="A44" s="14" t="s">
        <v>307</v>
      </c>
      <c r="B44" s="476" t="s">
        <v>317</v>
      </c>
      <c r="C44" s="352"/>
      <c r="D44" s="352"/>
      <c r="E44" s="350">
        <f t="shared" si="12"/>
        <v>0</v>
      </c>
      <c r="F44" s="352"/>
      <c r="G44" s="350">
        <f t="shared" si="13"/>
        <v>0</v>
      </c>
      <c r="H44" s="352"/>
      <c r="I44" s="350">
        <f t="shared" si="14"/>
        <v>0</v>
      </c>
      <c r="J44" s="352"/>
      <c r="K44" s="350">
        <f t="shared" si="15"/>
        <v>0</v>
      </c>
    </row>
    <row r="45" spans="1:11" s="474" customFormat="1" ht="12" customHeight="1" thickBot="1">
      <c r="A45" s="16" t="s">
        <v>308</v>
      </c>
      <c r="B45" s="477" t="s">
        <v>318</v>
      </c>
      <c r="C45" s="461"/>
      <c r="D45" s="461"/>
      <c r="E45" s="350">
        <f t="shared" si="12"/>
        <v>0</v>
      </c>
      <c r="F45" s="461">
        <v>64</v>
      </c>
      <c r="G45" s="350">
        <f t="shared" si="13"/>
        <v>64</v>
      </c>
      <c r="H45" s="461">
        <v>2</v>
      </c>
      <c r="I45" s="350">
        <f t="shared" si="14"/>
        <v>66</v>
      </c>
      <c r="J45" s="461"/>
      <c r="K45" s="350">
        <f t="shared" si="15"/>
        <v>66</v>
      </c>
    </row>
    <row r="46" spans="1:11" s="474" customFormat="1" ht="12" customHeight="1" thickBot="1">
      <c r="A46" s="20" t="s">
        <v>26</v>
      </c>
      <c r="B46" s="21" t="s">
        <v>319</v>
      </c>
      <c r="C46" s="347">
        <f aca="true" t="shared" si="16" ref="C46:I46">SUM(C47:C51)</f>
        <v>0</v>
      </c>
      <c r="D46" s="347">
        <f t="shared" si="16"/>
        <v>0</v>
      </c>
      <c r="E46" s="347">
        <f t="shared" si="16"/>
        <v>0</v>
      </c>
      <c r="F46" s="347">
        <f t="shared" si="16"/>
        <v>0</v>
      </c>
      <c r="G46" s="347">
        <f t="shared" si="16"/>
        <v>0</v>
      </c>
      <c r="H46" s="347">
        <f t="shared" si="16"/>
        <v>0</v>
      </c>
      <c r="I46" s="347">
        <f t="shared" si="16"/>
        <v>0</v>
      </c>
      <c r="J46" s="347">
        <f>SUM(J47:J51)</f>
        <v>0</v>
      </c>
      <c r="K46" s="347">
        <f>SUM(K47:K51)</f>
        <v>0</v>
      </c>
    </row>
    <row r="47" spans="1:11" s="474" customFormat="1" ht="12" customHeight="1">
      <c r="A47" s="15" t="s">
        <v>105</v>
      </c>
      <c r="B47" s="475" t="s">
        <v>323</v>
      </c>
      <c r="C47" s="525"/>
      <c r="D47" s="525"/>
      <c r="E47" s="525"/>
      <c r="F47" s="525"/>
      <c r="G47" s="525"/>
      <c r="H47" s="525"/>
      <c r="I47" s="525"/>
      <c r="J47" s="525"/>
      <c r="K47" s="525"/>
    </row>
    <row r="48" spans="1:11" s="474" customFormat="1" ht="12" customHeight="1">
      <c r="A48" s="14" t="s">
        <v>106</v>
      </c>
      <c r="B48" s="476" t="s">
        <v>324</v>
      </c>
      <c r="C48" s="352"/>
      <c r="D48" s="352"/>
      <c r="E48" s="352"/>
      <c r="F48" s="352"/>
      <c r="G48" s="352"/>
      <c r="H48" s="352"/>
      <c r="I48" s="352"/>
      <c r="J48" s="352"/>
      <c r="K48" s="352"/>
    </row>
    <row r="49" spans="1:11" s="474" customFormat="1" ht="12" customHeight="1">
      <c r="A49" s="14" t="s">
        <v>320</v>
      </c>
      <c r="B49" s="476" t="s">
        <v>325</v>
      </c>
      <c r="C49" s="352"/>
      <c r="D49" s="352"/>
      <c r="E49" s="352"/>
      <c r="F49" s="352"/>
      <c r="G49" s="352"/>
      <c r="H49" s="352"/>
      <c r="I49" s="352"/>
      <c r="J49" s="352"/>
      <c r="K49" s="352"/>
    </row>
    <row r="50" spans="1:11" s="474" customFormat="1" ht="12" customHeight="1">
      <c r="A50" s="14" t="s">
        <v>321</v>
      </c>
      <c r="B50" s="476" t="s">
        <v>326</v>
      </c>
      <c r="C50" s="352"/>
      <c r="D50" s="352"/>
      <c r="E50" s="352"/>
      <c r="F50" s="352"/>
      <c r="G50" s="352"/>
      <c r="H50" s="352"/>
      <c r="I50" s="352"/>
      <c r="J50" s="352"/>
      <c r="K50" s="352"/>
    </row>
    <row r="51" spans="1:11" s="474" customFormat="1" ht="12" customHeight="1" thickBot="1">
      <c r="A51" s="16" t="s">
        <v>322</v>
      </c>
      <c r="B51" s="477" t="s">
        <v>327</v>
      </c>
      <c r="C51" s="461"/>
      <c r="D51" s="461"/>
      <c r="E51" s="461"/>
      <c r="F51" s="461"/>
      <c r="G51" s="461"/>
      <c r="H51" s="461"/>
      <c r="I51" s="461"/>
      <c r="J51" s="461"/>
      <c r="K51" s="461"/>
    </row>
    <row r="52" spans="1:11" s="474" customFormat="1" ht="12" customHeight="1" thickBot="1">
      <c r="A52" s="20" t="s">
        <v>193</v>
      </c>
      <c r="B52" s="21" t="s">
        <v>328</v>
      </c>
      <c r="C52" s="347">
        <f aca="true" t="shared" si="17" ref="C52:I52">SUM(C53:C55)</f>
        <v>0</v>
      </c>
      <c r="D52" s="347">
        <f t="shared" si="17"/>
        <v>0</v>
      </c>
      <c r="E52" s="347">
        <f t="shared" si="17"/>
        <v>0</v>
      </c>
      <c r="F52" s="347">
        <f t="shared" si="17"/>
        <v>0</v>
      </c>
      <c r="G52" s="347">
        <f t="shared" si="17"/>
        <v>0</v>
      </c>
      <c r="H52" s="347">
        <f t="shared" si="17"/>
        <v>0</v>
      </c>
      <c r="I52" s="347">
        <f t="shared" si="17"/>
        <v>0</v>
      </c>
      <c r="J52" s="347">
        <f>SUM(J53:J55)</f>
        <v>0</v>
      </c>
      <c r="K52" s="347">
        <f>SUM(K53:K55)</f>
        <v>0</v>
      </c>
    </row>
    <row r="53" spans="1:11" s="474" customFormat="1" ht="12" customHeight="1">
      <c r="A53" s="15" t="s">
        <v>107</v>
      </c>
      <c r="B53" s="475" t="s">
        <v>329</v>
      </c>
      <c r="C53" s="350"/>
      <c r="D53" s="350"/>
      <c r="E53" s="350"/>
      <c r="F53" s="350"/>
      <c r="G53" s="350"/>
      <c r="H53" s="350"/>
      <c r="I53" s="350"/>
      <c r="J53" s="350"/>
      <c r="K53" s="350"/>
    </row>
    <row r="54" spans="1:11" s="474" customFormat="1" ht="12" customHeight="1">
      <c r="A54" s="14" t="s">
        <v>108</v>
      </c>
      <c r="B54" s="476" t="s">
        <v>527</v>
      </c>
      <c r="C54" s="349"/>
      <c r="D54" s="349"/>
      <c r="E54" s="349"/>
      <c r="F54" s="349"/>
      <c r="G54" s="349"/>
      <c r="H54" s="349"/>
      <c r="I54" s="349"/>
      <c r="J54" s="349"/>
      <c r="K54" s="349"/>
    </row>
    <row r="55" spans="1:11" s="474" customFormat="1" ht="12" customHeight="1">
      <c r="A55" s="14" t="s">
        <v>333</v>
      </c>
      <c r="B55" s="476" t="s">
        <v>331</v>
      </c>
      <c r="C55" s="349"/>
      <c r="D55" s="349"/>
      <c r="E55" s="349"/>
      <c r="F55" s="349"/>
      <c r="G55" s="349"/>
      <c r="H55" s="349"/>
      <c r="I55" s="349"/>
      <c r="J55" s="349"/>
      <c r="K55" s="349"/>
    </row>
    <row r="56" spans="1:11" s="474" customFormat="1" ht="12" customHeight="1" thickBot="1">
      <c r="A56" s="16" t="s">
        <v>334</v>
      </c>
      <c r="B56" s="477" t="s">
        <v>332</v>
      </c>
      <c r="C56" s="351"/>
      <c r="D56" s="351"/>
      <c r="E56" s="351"/>
      <c r="F56" s="351"/>
      <c r="G56" s="351"/>
      <c r="H56" s="351"/>
      <c r="I56" s="351"/>
      <c r="J56" s="351"/>
      <c r="K56" s="351"/>
    </row>
    <row r="57" spans="1:11" s="474" customFormat="1" ht="12" customHeight="1" thickBot="1">
      <c r="A57" s="20" t="s">
        <v>28</v>
      </c>
      <c r="B57" s="342" t="s">
        <v>335</v>
      </c>
      <c r="C57" s="347">
        <f aca="true" t="shared" si="18" ref="C57:I57">SUM(C58:C60)</f>
        <v>0</v>
      </c>
      <c r="D57" s="347">
        <f t="shared" si="18"/>
        <v>0</v>
      </c>
      <c r="E57" s="347">
        <f t="shared" si="18"/>
        <v>0</v>
      </c>
      <c r="F57" s="347">
        <f t="shared" si="18"/>
        <v>32</v>
      </c>
      <c r="G57" s="347">
        <f t="shared" si="18"/>
        <v>32</v>
      </c>
      <c r="H57" s="347">
        <f t="shared" si="18"/>
        <v>0</v>
      </c>
      <c r="I57" s="347">
        <f t="shared" si="18"/>
        <v>32</v>
      </c>
      <c r="J57" s="347">
        <f>SUM(J58:J60)</f>
        <v>0</v>
      </c>
      <c r="K57" s="347">
        <f>SUM(K58:K60)</f>
        <v>32</v>
      </c>
    </row>
    <row r="58" spans="1:11" s="474" customFormat="1" ht="21" customHeight="1">
      <c r="A58" s="15" t="s">
        <v>194</v>
      </c>
      <c r="B58" s="475" t="s">
        <v>337</v>
      </c>
      <c r="C58" s="352"/>
      <c r="D58" s="352"/>
      <c r="E58" s="352"/>
      <c r="F58" s="352"/>
      <c r="G58" s="352"/>
      <c r="H58" s="352"/>
      <c r="I58" s="352"/>
      <c r="J58" s="352"/>
      <c r="K58" s="352"/>
    </row>
    <row r="59" spans="1:11" s="474" customFormat="1" ht="21" customHeight="1">
      <c r="A59" s="14" t="s">
        <v>195</v>
      </c>
      <c r="B59" s="476" t="s">
        <v>528</v>
      </c>
      <c r="C59" s="352"/>
      <c r="D59" s="352"/>
      <c r="E59" s="352"/>
      <c r="F59" s="352">
        <v>32</v>
      </c>
      <c r="G59" s="352">
        <f>F59+E59</f>
        <v>32</v>
      </c>
      <c r="H59" s="352"/>
      <c r="I59" s="352">
        <f>H59+G59</f>
        <v>32</v>
      </c>
      <c r="J59" s="352"/>
      <c r="K59" s="352">
        <f>J59+I59</f>
        <v>32</v>
      </c>
    </row>
    <row r="60" spans="1:11" s="474" customFormat="1" ht="12" customHeight="1">
      <c r="A60" s="14" t="s">
        <v>247</v>
      </c>
      <c r="B60" s="476" t="s">
        <v>338</v>
      </c>
      <c r="C60" s="352"/>
      <c r="D60" s="352"/>
      <c r="E60" s="352"/>
      <c r="F60" s="352"/>
      <c r="G60" s="352"/>
      <c r="H60" s="352"/>
      <c r="I60" s="352"/>
      <c r="J60" s="352"/>
      <c r="K60" s="352"/>
    </row>
    <row r="61" spans="1:11" s="474" customFormat="1" ht="12" customHeight="1" thickBot="1">
      <c r="A61" s="16" t="s">
        <v>336</v>
      </c>
      <c r="B61" s="477" t="s">
        <v>339</v>
      </c>
      <c r="C61" s="352"/>
      <c r="D61" s="352"/>
      <c r="E61" s="352"/>
      <c r="F61" s="352"/>
      <c r="G61" s="352"/>
      <c r="H61" s="352"/>
      <c r="I61" s="352"/>
      <c r="J61" s="352"/>
      <c r="K61" s="352"/>
    </row>
    <row r="62" spans="1:11" s="474" customFormat="1" ht="12" customHeight="1" thickBot="1">
      <c r="A62" s="20" t="s">
        <v>29</v>
      </c>
      <c r="B62" s="21" t="s">
        <v>340</v>
      </c>
      <c r="C62" s="353">
        <f aca="true" t="shared" si="19" ref="C62:I62">+C7+C14+C21+C28+C35+C46+C52+C57</f>
        <v>235243</v>
      </c>
      <c r="D62" s="353">
        <f t="shared" si="19"/>
        <v>5966</v>
      </c>
      <c r="E62" s="353">
        <f t="shared" si="19"/>
        <v>241209</v>
      </c>
      <c r="F62" s="353">
        <f t="shared" si="19"/>
        <v>52191</v>
      </c>
      <c r="G62" s="353">
        <f t="shared" si="19"/>
        <v>293400</v>
      </c>
      <c r="H62" s="353">
        <f t="shared" si="19"/>
        <v>2</v>
      </c>
      <c r="I62" s="353">
        <f t="shared" si="19"/>
        <v>293402</v>
      </c>
      <c r="J62" s="353">
        <f>+J7+J14+J21+J28+J35+J46+J52+J57</f>
        <v>22219</v>
      </c>
      <c r="K62" s="353">
        <f>+K7+K14+K21+K28+K35+K46+K52+K57</f>
        <v>315621</v>
      </c>
    </row>
    <row r="63" spans="1:11" s="474" customFormat="1" ht="12" customHeight="1" thickBot="1">
      <c r="A63" s="478" t="s">
        <v>341</v>
      </c>
      <c r="B63" s="342" t="s">
        <v>342</v>
      </c>
      <c r="C63" s="347">
        <f aca="true" t="shared" si="20" ref="C63:I63">SUM(C64:C66)</f>
        <v>0</v>
      </c>
      <c r="D63" s="347">
        <f t="shared" si="20"/>
        <v>0</v>
      </c>
      <c r="E63" s="347">
        <f t="shared" si="20"/>
        <v>0</v>
      </c>
      <c r="F63" s="347">
        <f t="shared" si="20"/>
        <v>0</v>
      </c>
      <c r="G63" s="347">
        <f t="shared" si="20"/>
        <v>0</v>
      </c>
      <c r="H63" s="347">
        <f t="shared" si="20"/>
        <v>0</v>
      </c>
      <c r="I63" s="347">
        <f t="shared" si="20"/>
        <v>0</v>
      </c>
      <c r="J63" s="347">
        <f>SUM(J64:J66)</f>
        <v>0</v>
      </c>
      <c r="K63" s="347">
        <f>SUM(K64:K66)</f>
        <v>0</v>
      </c>
    </row>
    <row r="64" spans="1:11" s="474" customFormat="1" ht="12" customHeight="1">
      <c r="A64" s="15" t="s">
        <v>375</v>
      </c>
      <c r="B64" s="475" t="s">
        <v>343</v>
      </c>
      <c r="C64" s="352"/>
      <c r="D64" s="352"/>
      <c r="E64" s="352"/>
      <c r="F64" s="352"/>
      <c r="G64" s="352"/>
      <c r="H64" s="352"/>
      <c r="I64" s="352"/>
      <c r="J64" s="352"/>
      <c r="K64" s="352"/>
    </row>
    <row r="65" spans="1:11" s="474" customFormat="1" ht="12" customHeight="1">
      <c r="A65" s="14" t="s">
        <v>384</v>
      </c>
      <c r="B65" s="476" t="s">
        <v>344</v>
      </c>
      <c r="C65" s="352"/>
      <c r="D65" s="352"/>
      <c r="E65" s="352"/>
      <c r="F65" s="352"/>
      <c r="G65" s="352"/>
      <c r="H65" s="352"/>
      <c r="I65" s="352"/>
      <c r="J65" s="352"/>
      <c r="K65" s="352"/>
    </row>
    <row r="66" spans="1:11" s="474" customFormat="1" ht="12" customHeight="1" thickBot="1">
      <c r="A66" s="16" t="s">
        <v>385</v>
      </c>
      <c r="B66" s="479" t="s">
        <v>345</v>
      </c>
      <c r="C66" s="352"/>
      <c r="D66" s="352"/>
      <c r="E66" s="352"/>
      <c r="F66" s="352"/>
      <c r="G66" s="352"/>
      <c r="H66" s="352"/>
      <c r="I66" s="352"/>
      <c r="J66" s="352"/>
      <c r="K66" s="352"/>
    </row>
    <row r="67" spans="1:11" s="474" customFormat="1" ht="12" customHeight="1" thickBot="1">
      <c r="A67" s="478" t="s">
        <v>346</v>
      </c>
      <c r="B67" s="342" t="s">
        <v>347</v>
      </c>
      <c r="C67" s="347">
        <f aca="true" t="shared" si="21" ref="C67:I67">SUM(C68:C71)</f>
        <v>0</v>
      </c>
      <c r="D67" s="347">
        <f t="shared" si="21"/>
        <v>0</v>
      </c>
      <c r="E67" s="347">
        <f t="shared" si="21"/>
        <v>0</v>
      </c>
      <c r="F67" s="347">
        <f t="shared" si="21"/>
        <v>0</v>
      </c>
      <c r="G67" s="347">
        <f t="shared" si="21"/>
        <v>0</v>
      </c>
      <c r="H67" s="347">
        <f t="shared" si="21"/>
        <v>0</v>
      </c>
      <c r="I67" s="347">
        <f t="shared" si="21"/>
        <v>0</v>
      </c>
      <c r="J67" s="347">
        <f>SUM(J68:J71)</f>
        <v>0</v>
      </c>
      <c r="K67" s="347">
        <f>SUM(K68:K71)</f>
        <v>0</v>
      </c>
    </row>
    <row r="68" spans="1:11" s="474" customFormat="1" ht="12" customHeight="1">
      <c r="A68" s="15" t="s">
        <v>162</v>
      </c>
      <c r="B68" s="475" t="s">
        <v>348</v>
      </c>
      <c r="C68" s="352"/>
      <c r="D68" s="352"/>
      <c r="E68" s="352"/>
      <c r="F68" s="352"/>
      <c r="G68" s="352"/>
      <c r="H68" s="352"/>
      <c r="I68" s="352"/>
      <c r="J68" s="352"/>
      <c r="K68" s="352"/>
    </row>
    <row r="69" spans="1:11" s="474" customFormat="1" ht="12" customHeight="1">
      <c r="A69" s="14" t="s">
        <v>163</v>
      </c>
      <c r="B69" s="476" t="s">
        <v>349</v>
      </c>
      <c r="C69" s="352"/>
      <c r="D69" s="352"/>
      <c r="E69" s="352"/>
      <c r="F69" s="352"/>
      <c r="G69" s="352"/>
      <c r="H69" s="352"/>
      <c r="I69" s="352"/>
      <c r="J69" s="352"/>
      <c r="K69" s="352"/>
    </row>
    <row r="70" spans="1:11" s="474" customFormat="1" ht="12" customHeight="1">
      <c r="A70" s="14" t="s">
        <v>376</v>
      </c>
      <c r="B70" s="476" t="s">
        <v>350</v>
      </c>
      <c r="C70" s="352"/>
      <c r="D70" s="352"/>
      <c r="E70" s="352"/>
      <c r="F70" s="352"/>
      <c r="G70" s="352"/>
      <c r="H70" s="352"/>
      <c r="I70" s="352"/>
      <c r="J70" s="352"/>
      <c r="K70" s="352"/>
    </row>
    <row r="71" spans="1:11" s="474" customFormat="1" ht="12" customHeight="1" thickBot="1">
      <c r="A71" s="16" t="s">
        <v>377</v>
      </c>
      <c r="B71" s="477" t="s">
        <v>351</v>
      </c>
      <c r="C71" s="352"/>
      <c r="D71" s="352"/>
      <c r="E71" s="352"/>
      <c r="F71" s="352"/>
      <c r="G71" s="352"/>
      <c r="H71" s="352"/>
      <c r="I71" s="352"/>
      <c r="J71" s="352"/>
      <c r="K71" s="352"/>
    </row>
    <row r="72" spans="1:11" s="474" customFormat="1" ht="12" customHeight="1" thickBot="1">
      <c r="A72" s="478" t="s">
        <v>352</v>
      </c>
      <c r="B72" s="342" t="s">
        <v>353</v>
      </c>
      <c r="C72" s="347">
        <f aca="true" t="shared" si="22" ref="C72:I72">SUM(C73:C74)</f>
        <v>59395</v>
      </c>
      <c r="D72" s="347">
        <f t="shared" si="22"/>
        <v>0</v>
      </c>
      <c r="E72" s="347">
        <f t="shared" si="22"/>
        <v>59395</v>
      </c>
      <c r="F72" s="347">
        <f t="shared" si="22"/>
        <v>0</v>
      </c>
      <c r="G72" s="347">
        <f t="shared" si="22"/>
        <v>59395</v>
      </c>
      <c r="H72" s="347">
        <f t="shared" si="22"/>
        <v>0</v>
      </c>
      <c r="I72" s="347">
        <f t="shared" si="22"/>
        <v>59395</v>
      </c>
      <c r="J72" s="347">
        <f>SUM(J73:J74)</f>
        <v>11459</v>
      </c>
      <c r="K72" s="347">
        <f>SUM(K73:K74)</f>
        <v>70854</v>
      </c>
    </row>
    <row r="73" spans="1:11" s="474" customFormat="1" ht="12" customHeight="1">
      <c r="A73" s="15" t="s">
        <v>378</v>
      </c>
      <c r="B73" s="475" t="s">
        <v>354</v>
      </c>
      <c r="C73" s="352">
        <v>59395</v>
      </c>
      <c r="D73" s="352">
        <v>0</v>
      </c>
      <c r="E73" s="352">
        <v>59395</v>
      </c>
      <c r="F73" s="352">
        <v>0</v>
      </c>
      <c r="G73" s="352">
        <v>59395</v>
      </c>
      <c r="H73" s="352">
        <v>0</v>
      </c>
      <c r="I73" s="352">
        <v>59395</v>
      </c>
      <c r="J73" s="352">
        <v>11459</v>
      </c>
      <c r="K73" s="352">
        <f>I73+J73</f>
        <v>70854</v>
      </c>
    </row>
    <row r="74" spans="1:11" s="474" customFormat="1" ht="12" customHeight="1" thickBot="1">
      <c r="A74" s="16" t="s">
        <v>379</v>
      </c>
      <c r="B74" s="477" t="s">
        <v>355</v>
      </c>
      <c r="C74" s="352"/>
      <c r="D74" s="352"/>
      <c r="E74" s="352"/>
      <c r="F74" s="352"/>
      <c r="G74" s="352"/>
      <c r="H74" s="352"/>
      <c r="I74" s="352"/>
      <c r="J74" s="352"/>
      <c r="K74" s="352"/>
    </row>
    <row r="75" spans="1:11" s="474" customFormat="1" ht="12" customHeight="1" thickBot="1">
      <c r="A75" s="478" t="s">
        <v>356</v>
      </c>
      <c r="B75" s="342" t="s">
        <v>357</v>
      </c>
      <c r="C75" s="347">
        <f aca="true" t="shared" si="23" ref="C75:I75">SUM(C76:C78)</f>
        <v>0</v>
      </c>
      <c r="D75" s="347">
        <f t="shared" si="23"/>
        <v>0</v>
      </c>
      <c r="E75" s="347">
        <f t="shared" si="23"/>
        <v>0</v>
      </c>
      <c r="F75" s="347">
        <f t="shared" si="23"/>
        <v>0</v>
      </c>
      <c r="G75" s="347">
        <f t="shared" si="23"/>
        <v>0</v>
      </c>
      <c r="H75" s="347">
        <f t="shared" si="23"/>
        <v>0</v>
      </c>
      <c r="I75" s="347">
        <f t="shared" si="23"/>
        <v>0</v>
      </c>
      <c r="J75" s="347">
        <f>SUM(J76:J78)</f>
        <v>0</v>
      </c>
      <c r="K75" s="347">
        <f>SUM(K76:K78)</f>
        <v>0</v>
      </c>
    </row>
    <row r="76" spans="1:11" s="474" customFormat="1" ht="12" customHeight="1">
      <c r="A76" s="15" t="s">
        <v>380</v>
      </c>
      <c r="B76" s="475" t="s">
        <v>358</v>
      </c>
      <c r="C76" s="352"/>
      <c r="D76" s="352"/>
      <c r="E76" s="352"/>
      <c r="F76" s="352"/>
      <c r="G76" s="352"/>
      <c r="H76" s="352"/>
      <c r="I76" s="352"/>
      <c r="J76" s="352"/>
      <c r="K76" s="352"/>
    </row>
    <row r="77" spans="1:11" s="474" customFormat="1" ht="12" customHeight="1">
      <c r="A77" s="14" t="s">
        <v>381</v>
      </c>
      <c r="B77" s="476" t="s">
        <v>359</v>
      </c>
      <c r="C77" s="352"/>
      <c r="D77" s="352"/>
      <c r="E77" s="352"/>
      <c r="F77" s="352"/>
      <c r="G77" s="352"/>
      <c r="H77" s="352"/>
      <c r="I77" s="352"/>
      <c r="J77" s="352"/>
      <c r="K77" s="352"/>
    </row>
    <row r="78" spans="1:11" s="474" customFormat="1" ht="12" customHeight="1" thickBot="1">
      <c r="A78" s="16" t="s">
        <v>382</v>
      </c>
      <c r="B78" s="477" t="s">
        <v>360</v>
      </c>
      <c r="C78" s="352"/>
      <c r="D78" s="352"/>
      <c r="E78" s="352"/>
      <c r="F78" s="352"/>
      <c r="G78" s="352"/>
      <c r="H78" s="352"/>
      <c r="I78" s="352"/>
      <c r="J78" s="352"/>
      <c r="K78" s="352"/>
    </row>
    <row r="79" spans="1:11" s="474" customFormat="1" ht="12" customHeight="1" thickBot="1">
      <c r="A79" s="478" t="s">
        <v>361</v>
      </c>
      <c r="B79" s="342" t="s">
        <v>383</v>
      </c>
      <c r="C79" s="347">
        <f aca="true" t="shared" si="24" ref="C79:I79">SUM(C80:C83)</f>
        <v>0</v>
      </c>
      <c r="D79" s="347">
        <f t="shared" si="24"/>
        <v>0</v>
      </c>
      <c r="E79" s="347">
        <f t="shared" si="24"/>
        <v>0</v>
      </c>
      <c r="F79" s="347">
        <f t="shared" si="24"/>
        <v>0</v>
      </c>
      <c r="G79" s="347">
        <f t="shared" si="24"/>
        <v>0</v>
      </c>
      <c r="H79" s="347">
        <f t="shared" si="24"/>
        <v>0</v>
      </c>
      <c r="I79" s="347">
        <f t="shared" si="24"/>
        <v>0</v>
      </c>
      <c r="J79" s="347">
        <f>SUM(J80:J83)</f>
        <v>0</v>
      </c>
      <c r="K79" s="347">
        <f>SUM(K80:K83)</f>
        <v>0</v>
      </c>
    </row>
    <row r="80" spans="1:11" s="474" customFormat="1" ht="12" customHeight="1">
      <c r="A80" s="480" t="s">
        <v>362</v>
      </c>
      <c r="B80" s="475" t="s">
        <v>363</v>
      </c>
      <c r="C80" s="352"/>
      <c r="D80" s="352"/>
      <c r="E80" s="352"/>
      <c r="F80" s="352"/>
      <c r="G80" s="352"/>
      <c r="H80" s="352"/>
      <c r="I80" s="352"/>
      <c r="J80" s="352"/>
      <c r="K80" s="352"/>
    </row>
    <row r="81" spans="1:11" s="474" customFormat="1" ht="12" customHeight="1">
      <c r="A81" s="481" t="s">
        <v>364</v>
      </c>
      <c r="B81" s="476" t="s">
        <v>365</v>
      </c>
      <c r="C81" s="352"/>
      <c r="D81" s="352"/>
      <c r="E81" s="352"/>
      <c r="F81" s="352"/>
      <c r="G81" s="352"/>
      <c r="H81" s="352"/>
      <c r="I81" s="352"/>
      <c r="J81" s="352"/>
      <c r="K81" s="352"/>
    </row>
    <row r="82" spans="1:11" s="474" customFormat="1" ht="12" customHeight="1">
      <c r="A82" s="481" t="s">
        <v>366</v>
      </c>
      <c r="B82" s="476" t="s">
        <v>367</v>
      </c>
      <c r="C82" s="352"/>
      <c r="D82" s="352"/>
      <c r="E82" s="352"/>
      <c r="F82" s="352"/>
      <c r="G82" s="352"/>
      <c r="H82" s="352"/>
      <c r="I82" s="352"/>
      <c r="J82" s="352"/>
      <c r="K82" s="352"/>
    </row>
    <row r="83" spans="1:11" s="474" customFormat="1" ht="12" customHeight="1" thickBot="1">
      <c r="A83" s="482" t="s">
        <v>368</v>
      </c>
      <c r="B83" s="477" t="s">
        <v>369</v>
      </c>
      <c r="C83" s="352"/>
      <c r="D83" s="352"/>
      <c r="E83" s="352"/>
      <c r="F83" s="352"/>
      <c r="G83" s="352"/>
      <c r="H83" s="352"/>
      <c r="I83" s="352"/>
      <c r="J83" s="352"/>
      <c r="K83" s="352"/>
    </row>
    <row r="84" spans="1:11" s="474" customFormat="1" ht="13.5" customHeight="1" thickBot="1">
      <c r="A84" s="478" t="s">
        <v>370</v>
      </c>
      <c r="B84" s="342" t="s">
        <v>371</v>
      </c>
      <c r="C84" s="526"/>
      <c r="D84" s="526"/>
      <c r="E84" s="526"/>
      <c r="F84" s="526"/>
      <c r="G84" s="526"/>
      <c r="H84" s="526"/>
      <c r="I84" s="526"/>
      <c r="J84" s="526"/>
      <c r="K84" s="526"/>
    </row>
    <row r="85" spans="1:11" s="474" customFormat="1" ht="15.75" customHeight="1" thickBot="1">
      <c r="A85" s="478" t="s">
        <v>372</v>
      </c>
      <c r="B85" s="483" t="s">
        <v>373</v>
      </c>
      <c r="C85" s="353">
        <f aca="true" t="shared" si="25" ref="C85:I85">+C63+C67+C72+C75+C79+C84</f>
        <v>59395</v>
      </c>
      <c r="D85" s="353">
        <f t="shared" si="25"/>
        <v>0</v>
      </c>
      <c r="E85" s="353">
        <f t="shared" si="25"/>
        <v>59395</v>
      </c>
      <c r="F85" s="353">
        <f t="shared" si="25"/>
        <v>0</v>
      </c>
      <c r="G85" s="353">
        <f t="shared" si="25"/>
        <v>59395</v>
      </c>
      <c r="H85" s="353">
        <f t="shared" si="25"/>
        <v>0</v>
      </c>
      <c r="I85" s="353">
        <f t="shared" si="25"/>
        <v>59395</v>
      </c>
      <c r="J85" s="353">
        <f>+J63+J67+J72+J75+J79+J84</f>
        <v>11459</v>
      </c>
      <c r="K85" s="353">
        <f>+K63+K67+K72+K75+K79+K84</f>
        <v>70854</v>
      </c>
    </row>
    <row r="86" spans="1:11" s="474" customFormat="1" ht="23.25" customHeight="1" thickBot="1">
      <c r="A86" s="484" t="s">
        <v>386</v>
      </c>
      <c r="B86" s="485" t="s">
        <v>374</v>
      </c>
      <c r="C86" s="353">
        <f aca="true" t="shared" si="26" ref="C86:I86">+C62+C85</f>
        <v>294638</v>
      </c>
      <c r="D86" s="353">
        <f t="shared" si="26"/>
        <v>5966</v>
      </c>
      <c r="E86" s="353">
        <f t="shared" si="26"/>
        <v>300604</v>
      </c>
      <c r="F86" s="353">
        <f t="shared" si="26"/>
        <v>52191</v>
      </c>
      <c r="G86" s="353">
        <f t="shared" si="26"/>
        <v>352795</v>
      </c>
      <c r="H86" s="353">
        <f t="shared" si="26"/>
        <v>2</v>
      </c>
      <c r="I86" s="353">
        <f t="shared" si="26"/>
        <v>352797</v>
      </c>
      <c r="J86" s="353">
        <f>+J62+J85</f>
        <v>33678</v>
      </c>
      <c r="K86" s="353">
        <f>+K62+K85</f>
        <v>386475</v>
      </c>
    </row>
    <row r="87" spans="1:11" s="474" customFormat="1" ht="18.75" customHeight="1">
      <c r="A87" s="5"/>
      <c r="B87" s="6"/>
      <c r="C87" s="354"/>
      <c r="D87" s="354"/>
      <c r="E87" s="354"/>
      <c r="F87" s="354"/>
      <c r="G87" s="354"/>
      <c r="H87" s="354"/>
      <c r="I87" s="354"/>
      <c r="J87" s="354"/>
      <c r="K87" s="354"/>
    </row>
    <row r="88" spans="1:11" ht="16.5" customHeight="1">
      <c r="A88" s="599" t="s">
        <v>50</v>
      </c>
      <c r="B88" s="599"/>
      <c r="C88" s="599"/>
      <c r="D88" s="600"/>
      <c r="E88" s="600"/>
      <c r="F88" s="600"/>
      <c r="G88" s="600"/>
      <c r="H88" s="596"/>
      <c r="I88" s="596"/>
      <c r="J88" s="596"/>
      <c r="K88" s="596"/>
    </row>
    <row r="89" spans="1:11" s="486" customFormat="1" ht="16.5" customHeight="1" thickBot="1">
      <c r="A89" s="602" t="s">
        <v>166</v>
      </c>
      <c r="B89" s="602"/>
      <c r="C89" s="169"/>
      <c r="D89" s="169"/>
      <c r="E89" s="169"/>
      <c r="F89" s="169"/>
      <c r="G89" s="169" t="s">
        <v>246</v>
      </c>
      <c r="H89" s="169"/>
      <c r="I89" s="169"/>
      <c r="J89" s="169"/>
      <c r="K89" s="169" t="s">
        <v>246</v>
      </c>
    </row>
    <row r="90" spans="1:11" ht="37.5" customHeight="1" thickBot="1">
      <c r="A90" s="23" t="s">
        <v>78</v>
      </c>
      <c r="B90" s="24" t="s">
        <v>51</v>
      </c>
      <c r="C90" s="45" t="s">
        <v>275</v>
      </c>
      <c r="D90" s="45" t="s">
        <v>597</v>
      </c>
      <c r="E90" s="45" t="s">
        <v>596</v>
      </c>
      <c r="F90" s="45" t="s">
        <v>607</v>
      </c>
      <c r="G90" s="45" t="s">
        <v>596</v>
      </c>
      <c r="H90" s="45" t="s">
        <v>609</v>
      </c>
      <c r="I90" s="45" t="s">
        <v>596</v>
      </c>
      <c r="J90" s="45" t="s">
        <v>613</v>
      </c>
      <c r="K90" s="45" t="s">
        <v>596</v>
      </c>
    </row>
    <row r="91" spans="1:11" s="473" customFormat="1" ht="12" customHeight="1" thickBot="1">
      <c r="A91" s="37">
        <v>1</v>
      </c>
      <c r="B91" s="38">
        <v>2</v>
      </c>
      <c r="C91" s="39">
        <v>3</v>
      </c>
      <c r="D91" s="39">
        <v>3</v>
      </c>
      <c r="E91" s="39">
        <v>4</v>
      </c>
      <c r="F91" s="39">
        <v>5</v>
      </c>
      <c r="G91" s="39">
        <v>4</v>
      </c>
      <c r="H91" s="39">
        <v>5</v>
      </c>
      <c r="I91" s="39">
        <v>4</v>
      </c>
      <c r="J91" s="39">
        <v>5</v>
      </c>
      <c r="K91" s="39">
        <v>6</v>
      </c>
    </row>
    <row r="92" spans="1:11" ht="12" customHeight="1" thickBot="1">
      <c r="A92" s="22" t="s">
        <v>21</v>
      </c>
      <c r="B92" s="31" t="s">
        <v>389</v>
      </c>
      <c r="C92" s="346">
        <f aca="true" t="shared" si="27" ref="C92:I92">SUM(C93:C97)</f>
        <v>258392</v>
      </c>
      <c r="D92" s="346">
        <f t="shared" si="27"/>
        <v>1233</v>
      </c>
      <c r="E92" s="346">
        <f t="shared" si="27"/>
        <v>259625</v>
      </c>
      <c r="F92" s="346">
        <f t="shared" si="27"/>
        <v>3304</v>
      </c>
      <c r="G92" s="346">
        <f t="shared" si="27"/>
        <v>262929</v>
      </c>
      <c r="H92" s="346">
        <f t="shared" si="27"/>
        <v>-21</v>
      </c>
      <c r="I92" s="346">
        <f t="shared" si="27"/>
        <v>262908</v>
      </c>
      <c r="J92" s="346">
        <f>SUM(J93:J97)</f>
        <v>14262</v>
      </c>
      <c r="K92" s="346">
        <f>SUM(K93:K97)</f>
        <v>277170</v>
      </c>
    </row>
    <row r="93" spans="1:11" ht="12" customHeight="1">
      <c r="A93" s="17" t="s">
        <v>109</v>
      </c>
      <c r="B93" s="10" t="s">
        <v>52</v>
      </c>
      <c r="C93" s="348">
        <v>83978</v>
      </c>
      <c r="D93" s="348">
        <v>894</v>
      </c>
      <c r="E93" s="589">
        <f>C93+D93</f>
        <v>84872</v>
      </c>
      <c r="F93" s="348">
        <v>956</v>
      </c>
      <c r="G93" s="589">
        <f>E93+F93</f>
        <v>85828</v>
      </c>
      <c r="H93" s="348">
        <v>15</v>
      </c>
      <c r="I93" s="589">
        <f>G93+H93</f>
        <v>85843</v>
      </c>
      <c r="J93" s="348">
        <v>7712</v>
      </c>
      <c r="K93" s="589">
        <f>I93+J93</f>
        <v>93555</v>
      </c>
    </row>
    <row r="94" spans="1:11" ht="12" customHeight="1">
      <c r="A94" s="14" t="s">
        <v>110</v>
      </c>
      <c r="B94" s="8" t="s">
        <v>196</v>
      </c>
      <c r="C94" s="349">
        <v>26635</v>
      </c>
      <c r="D94" s="349">
        <v>248</v>
      </c>
      <c r="E94" s="588">
        <f>C94+D94</f>
        <v>26883</v>
      </c>
      <c r="F94" s="349">
        <v>264</v>
      </c>
      <c r="G94" s="588">
        <f>E94+F94</f>
        <v>27147</v>
      </c>
      <c r="H94" s="349">
        <v>0</v>
      </c>
      <c r="I94" s="588">
        <f>G94+H94</f>
        <v>27147</v>
      </c>
      <c r="J94" s="349">
        <v>1452</v>
      </c>
      <c r="K94" s="588">
        <f>I94+J94</f>
        <v>28599</v>
      </c>
    </row>
    <row r="95" spans="1:11" ht="12" customHeight="1">
      <c r="A95" s="14" t="s">
        <v>111</v>
      </c>
      <c r="B95" s="8" t="s">
        <v>152</v>
      </c>
      <c r="C95" s="351">
        <v>117194</v>
      </c>
      <c r="D95" s="351">
        <v>91</v>
      </c>
      <c r="E95" s="588">
        <f>C95+D95</f>
        <v>117285</v>
      </c>
      <c r="F95" s="351">
        <v>2084</v>
      </c>
      <c r="G95" s="588">
        <f>E95+F95</f>
        <v>119369</v>
      </c>
      <c r="H95" s="351">
        <v>-287</v>
      </c>
      <c r="I95" s="588">
        <f>G95+H95</f>
        <v>119082</v>
      </c>
      <c r="J95" s="351">
        <f>1698+3400</f>
        <v>5098</v>
      </c>
      <c r="K95" s="588">
        <f>I95+J95</f>
        <v>124180</v>
      </c>
    </row>
    <row r="96" spans="1:11" ht="12" customHeight="1">
      <c r="A96" s="14" t="s">
        <v>112</v>
      </c>
      <c r="B96" s="11" t="s">
        <v>197</v>
      </c>
      <c r="C96" s="351">
        <v>27345</v>
      </c>
      <c r="D96" s="351"/>
      <c r="E96" s="588">
        <f>C96+D96</f>
        <v>27345</v>
      </c>
      <c r="F96" s="351"/>
      <c r="G96" s="588">
        <f>E96+F96</f>
        <v>27345</v>
      </c>
      <c r="H96" s="351"/>
      <c r="I96" s="588">
        <f>G96+H96</f>
        <v>27345</v>
      </c>
      <c r="J96" s="351"/>
      <c r="K96" s="588">
        <f>I96+J96</f>
        <v>27345</v>
      </c>
    </row>
    <row r="97" spans="1:11" ht="12" customHeight="1">
      <c r="A97" s="14" t="s">
        <v>123</v>
      </c>
      <c r="B97" s="19" t="s">
        <v>198</v>
      </c>
      <c r="C97" s="351">
        <v>3240</v>
      </c>
      <c r="D97" s="351"/>
      <c r="E97" s="588">
        <f>C97+D97</f>
        <v>3240</v>
      </c>
      <c r="F97" s="351"/>
      <c r="G97" s="588">
        <f>E97+F97</f>
        <v>3240</v>
      </c>
      <c r="H97" s="351">
        <v>251</v>
      </c>
      <c r="I97" s="588">
        <f>G97+H97</f>
        <v>3491</v>
      </c>
      <c r="J97" s="351"/>
      <c r="K97" s="588">
        <f>I97+J97</f>
        <v>3491</v>
      </c>
    </row>
    <row r="98" spans="1:11" ht="12" customHeight="1">
      <c r="A98" s="14" t="s">
        <v>113</v>
      </c>
      <c r="B98" s="8" t="s">
        <v>390</v>
      </c>
      <c r="C98" s="351"/>
      <c r="D98" s="351"/>
      <c r="E98" s="351"/>
      <c r="F98" s="351"/>
      <c r="G98" s="351"/>
      <c r="H98" s="351"/>
      <c r="I98" s="351"/>
      <c r="J98" s="351"/>
      <c r="K98" s="351"/>
    </row>
    <row r="99" spans="1:11" ht="12" customHeight="1">
      <c r="A99" s="14" t="s">
        <v>114</v>
      </c>
      <c r="B99" s="172" t="s">
        <v>391</v>
      </c>
      <c r="C99" s="351"/>
      <c r="D99" s="351"/>
      <c r="E99" s="351"/>
      <c r="F99" s="351"/>
      <c r="G99" s="351"/>
      <c r="H99" s="351"/>
      <c r="I99" s="351"/>
      <c r="J99" s="351"/>
      <c r="K99" s="351"/>
    </row>
    <row r="100" spans="1:11" ht="20.25" customHeight="1">
      <c r="A100" s="14" t="s">
        <v>124</v>
      </c>
      <c r="B100" s="173" t="s">
        <v>392</v>
      </c>
      <c r="C100" s="351"/>
      <c r="D100" s="351"/>
      <c r="E100" s="351"/>
      <c r="F100" s="351"/>
      <c r="G100" s="351"/>
      <c r="H100" s="351"/>
      <c r="I100" s="351"/>
      <c r="J100" s="351"/>
      <c r="K100" s="351"/>
    </row>
    <row r="101" spans="1:11" ht="23.25" customHeight="1">
      <c r="A101" s="14" t="s">
        <v>125</v>
      </c>
      <c r="B101" s="173" t="s">
        <v>393</v>
      </c>
      <c r="C101" s="351"/>
      <c r="D101" s="351"/>
      <c r="E101" s="351"/>
      <c r="F101" s="351"/>
      <c r="G101" s="351"/>
      <c r="H101" s="351"/>
      <c r="I101" s="351"/>
      <c r="J101" s="351"/>
      <c r="K101" s="351"/>
    </row>
    <row r="102" spans="1:11" ht="12" customHeight="1">
      <c r="A102" s="14" t="s">
        <v>126</v>
      </c>
      <c r="B102" s="172" t="s">
        <v>394</v>
      </c>
      <c r="C102" s="351"/>
      <c r="D102" s="351"/>
      <c r="E102" s="351"/>
      <c r="F102" s="351"/>
      <c r="G102" s="351"/>
      <c r="H102" s="351"/>
      <c r="I102" s="351"/>
      <c r="J102" s="351"/>
      <c r="K102" s="351"/>
    </row>
    <row r="103" spans="1:11" ht="12" customHeight="1">
      <c r="A103" s="14" t="s">
        <v>127</v>
      </c>
      <c r="B103" s="172" t="s">
        <v>395</v>
      </c>
      <c r="C103" s="351"/>
      <c r="D103" s="351"/>
      <c r="E103" s="351"/>
      <c r="F103" s="351"/>
      <c r="G103" s="351"/>
      <c r="H103" s="351"/>
      <c r="I103" s="351"/>
      <c r="J103" s="351"/>
      <c r="K103" s="351"/>
    </row>
    <row r="104" spans="1:11" ht="23.25" customHeight="1">
      <c r="A104" s="14" t="s">
        <v>129</v>
      </c>
      <c r="B104" s="173" t="s">
        <v>396</v>
      </c>
      <c r="C104" s="351"/>
      <c r="D104" s="351"/>
      <c r="E104" s="351"/>
      <c r="F104" s="351"/>
      <c r="G104" s="351"/>
      <c r="H104" s="351"/>
      <c r="I104" s="351"/>
      <c r="J104" s="351"/>
      <c r="K104" s="351"/>
    </row>
    <row r="105" spans="1:11" ht="12" customHeight="1">
      <c r="A105" s="13" t="s">
        <v>199</v>
      </c>
      <c r="B105" s="174" t="s">
        <v>397</v>
      </c>
      <c r="C105" s="351"/>
      <c r="D105" s="351"/>
      <c r="E105" s="351"/>
      <c r="F105" s="351"/>
      <c r="G105" s="351"/>
      <c r="H105" s="351"/>
      <c r="I105" s="351"/>
      <c r="J105" s="351"/>
      <c r="K105" s="351"/>
    </row>
    <row r="106" spans="1:11" ht="12" customHeight="1">
      <c r="A106" s="14" t="s">
        <v>387</v>
      </c>
      <c r="B106" s="174" t="s">
        <v>398</v>
      </c>
      <c r="C106" s="351"/>
      <c r="D106" s="351"/>
      <c r="E106" s="351"/>
      <c r="F106" s="351"/>
      <c r="G106" s="351"/>
      <c r="H106" s="351"/>
      <c r="I106" s="351"/>
      <c r="J106" s="351"/>
      <c r="K106" s="351"/>
    </row>
    <row r="107" spans="1:11" ht="22.5" customHeight="1" thickBot="1">
      <c r="A107" s="18" t="s">
        <v>388</v>
      </c>
      <c r="B107" s="175" t="s">
        <v>399</v>
      </c>
      <c r="C107" s="355">
        <v>3240</v>
      </c>
      <c r="D107" s="355"/>
      <c r="E107" s="355">
        <f>C107+D107</f>
        <v>3240</v>
      </c>
      <c r="F107" s="355"/>
      <c r="G107" s="355">
        <f>E107+F107</f>
        <v>3240</v>
      </c>
      <c r="H107" s="355">
        <v>251</v>
      </c>
      <c r="I107" s="355">
        <f>G107+H107</f>
        <v>3491</v>
      </c>
      <c r="J107" s="355"/>
      <c r="K107" s="355">
        <f>I107+J107</f>
        <v>3491</v>
      </c>
    </row>
    <row r="108" spans="1:11" ht="12" customHeight="1" thickBot="1">
      <c r="A108" s="20" t="s">
        <v>22</v>
      </c>
      <c r="B108" s="30" t="s">
        <v>400</v>
      </c>
      <c r="C108" s="347">
        <f aca="true" t="shared" si="28" ref="C108:I108">+C109+C111+C113</f>
        <v>28946</v>
      </c>
      <c r="D108" s="347">
        <f t="shared" si="28"/>
        <v>4733</v>
      </c>
      <c r="E108" s="347">
        <f t="shared" si="28"/>
        <v>33679</v>
      </c>
      <c r="F108" s="347">
        <f t="shared" si="28"/>
        <v>44032</v>
      </c>
      <c r="G108" s="347">
        <f t="shared" si="28"/>
        <v>77711</v>
      </c>
      <c r="H108" s="347">
        <f t="shared" si="28"/>
        <v>23</v>
      </c>
      <c r="I108" s="347">
        <f t="shared" si="28"/>
        <v>77734</v>
      </c>
      <c r="J108" s="347">
        <f>+J109+J111+J113</f>
        <v>11357</v>
      </c>
      <c r="K108" s="347">
        <f>+K109+K111+K113</f>
        <v>89091</v>
      </c>
    </row>
    <row r="109" spans="1:11" ht="12" customHeight="1">
      <c r="A109" s="15" t="s">
        <v>115</v>
      </c>
      <c r="B109" s="8" t="s">
        <v>245</v>
      </c>
      <c r="C109" s="350">
        <v>8986</v>
      </c>
      <c r="D109" s="350">
        <v>4733</v>
      </c>
      <c r="E109" s="350">
        <f>C109+D109</f>
        <v>13719</v>
      </c>
      <c r="F109" s="350">
        <v>32</v>
      </c>
      <c r="G109" s="350">
        <f>E109+F109</f>
        <v>13751</v>
      </c>
      <c r="H109" s="350">
        <v>7889</v>
      </c>
      <c r="I109" s="350">
        <f>G109+H109</f>
        <v>21640</v>
      </c>
      <c r="J109" s="350">
        <v>11357</v>
      </c>
      <c r="K109" s="350">
        <f>I109+J109</f>
        <v>32997</v>
      </c>
    </row>
    <row r="110" spans="1:11" ht="12" customHeight="1">
      <c r="A110" s="15" t="s">
        <v>116</v>
      </c>
      <c r="B110" s="12" t="s">
        <v>404</v>
      </c>
      <c r="C110" s="350"/>
      <c r="D110" s="350"/>
      <c r="E110" s="350">
        <f aca="true" t="shared" si="29" ref="E110:E121">C110+D110</f>
        <v>0</v>
      </c>
      <c r="F110" s="350"/>
      <c r="G110" s="350">
        <f aca="true" t="shared" si="30" ref="G110:G121">E110+F110</f>
        <v>0</v>
      </c>
      <c r="H110" s="350"/>
      <c r="I110" s="350">
        <f aca="true" t="shared" si="31" ref="I110:I121">G110+H110</f>
        <v>0</v>
      </c>
      <c r="J110" s="350"/>
      <c r="K110" s="350">
        <f aca="true" t="shared" si="32" ref="K110:K121">I110+J110</f>
        <v>0</v>
      </c>
    </row>
    <row r="111" spans="1:11" ht="12" customHeight="1">
      <c r="A111" s="15" t="s">
        <v>117</v>
      </c>
      <c r="B111" s="12" t="s">
        <v>200</v>
      </c>
      <c r="C111" s="349">
        <v>19660</v>
      </c>
      <c r="D111" s="349"/>
      <c r="E111" s="350">
        <f t="shared" si="29"/>
        <v>19660</v>
      </c>
      <c r="F111" s="349">
        <v>44000</v>
      </c>
      <c r="G111" s="350">
        <f t="shared" si="30"/>
        <v>63660</v>
      </c>
      <c r="H111" s="349">
        <v>-7866</v>
      </c>
      <c r="I111" s="350">
        <f t="shared" si="31"/>
        <v>55794</v>
      </c>
      <c r="J111" s="349"/>
      <c r="K111" s="350">
        <f t="shared" si="32"/>
        <v>55794</v>
      </c>
    </row>
    <row r="112" spans="1:11" ht="12" customHeight="1">
      <c r="A112" s="15" t="s">
        <v>118</v>
      </c>
      <c r="B112" s="12" t="s">
        <v>405</v>
      </c>
      <c r="C112" s="314"/>
      <c r="D112" s="314"/>
      <c r="E112" s="350">
        <f t="shared" si="29"/>
        <v>0</v>
      </c>
      <c r="F112" s="314"/>
      <c r="G112" s="350">
        <f t="shared" si="30"/>
        <v>0</v>
      </c>
      <c r="H112" s="314"/>
      <c r="I112" s="350">
        <f t="shared" si="31"/>
        <v>0</v>
      </c>
      <c r="J112" s="314"/>
      <c r="K112" s="350">
        <f t="shared" si="32"/>
        <v>0</v>
      </c>
    </row>
    <row r="113" spans="1:11" ht="12" customHeight="1">
      <c r="A113" s="15" t="s">
        <v>119</v>
      </c>
      <c r="B113" s="344" t="s">
        <v>248</v>
      </c>
      <c r="C113" s="314">
        <v>300</v>
      </c>
      <c r="D113" s="314"/>
      <c r="E113" s="350">
        <f t="shared" si="29"/>
        <v>300</v>
      </c>
      <c r="F113" s="314"/>
      <c r="G113" s="350">
        <f t="shared" si="30"/>
        <v>300</v>
      </c>
      <c r="H113" s="314"/>
      <c r="I113" s="350">
        <f t="shared" si="31"/>
        <v>300</v>
      </c>
      <c r="J113" s="314"/>
      <c r="K113" s="350">
        <f t="shared" si="32"/>
        <v>300</v>
      </c>
    </row>
    <row r="114" spans="1:11" ht="12" customHeight="1">
      <c r="A114" s="15" t="s">
        <v>128</v>
      </c>
      <c r="B114" s="343" t="s">
        <v>529</v>
      </c>
      <c r="C114" s="314"/>
      <c r="D114" s="314"/>
      <c r="E114" s="350">
        <f t="shared" si="29"/>
        <v>0</v>
      </c>
      <c r="F114" s="314"/>
      <c r="G114" s="350">
        <f t="shared" si="30"/>
        <v>0</v>
      </c>
      <c r="H114" s="314"/>
      <c r="I114" s="350">
        <f t="shared" si="31"/>
        <v>0</v>
      </c>
      <c r="J114" s="314"/>
      <c r="K114" s="350">
        <f t="shared" si="32"/>
        <v>0</v>
      </c>
    </row>
    <row r="115" spans="1:11" ht="22.5" customHeight="1">
      <c r="A115" s="15" t="s">
        <v>130</v>
      </c>
      <c r="B115" s="471" t="s">
        <v>410</v>
      </c>
      <c r="C115" s="314"/>
      <c r="D115" s="314"/>
      <c r="E115" s="350">
        <f t="shared" si="29"/>
        <v>0</v>
      </c>
      <c r="F115" s="314"/>
      <c r="G115" s="350">
        <f t="shared" si="30"/>
        <v>0</v>
      </c>
      <c r="H115" s="314"/>
      <c r="I115" s="350">
        <f t="shared" si="31"/>
        <v>0</v>
      </c>
      <c r="J115" s="314"/>
      <c r="K115" s="350">
        <f t="shared" si="32"/>
        <v>0</v>
      </c>
    </row>
    <row r="116" spans="1:11" ht="22.5">
      <c r="A116" s="15" t="s">
        <v>201</v>
      </c>
      <c r="B116" s="173" t="s">
        <v>393</v>
      </c>
      <c r="C116" s="314"/>
      <c r="D116" s="314"/>
      <c r="E116" s="350">
        <f t="shared" si="29"/>
        <v>0</v>
      </c>
      <c r="F116" s="314"/>
      <c r="G116" s="350">
        <f t="shared" si="30"/>
        <v>0</v>
      </c>
      <c r="H116" s="314"/>
      <c r="I116" s="350">
        <f t="shared" si="31"/>
        <v>0</v>
      </c>
      <c r="J116" s="314"/>
      <c r="K116" s="350">
        <f t="shared" si="32"/>
        <v>0</v>
      </c>
    </row>
    <row r="117" spans="1:11" ht="12" customHeight="1">
      <c r="A117" s="15" t="s">
        <v>202</v>
      </c>
      <c r="B117" s="173" t="s">
        <v>409</v>
      </c>
      <c r="C117" s="314"/>
      <c r="D117" s="314"/>
      <c r="E117" s="350">
        <f t="shared" si="29"/>
        <v>0</v>
      </c>
      <c r="F117" s="314"/>
      <c r="G117" s="350">
        <f t="shared" si="30"/>
        <v>0</v>
      </c>
      <c r="H117" s="314"/>
      <c r="I117" s="350">
        <f t="shared" si="31"/>
        <v>0</v>
      </c>
      <c r="J117" s="314"/>
      <c r="K117" s="350">
        <f t="shared" si="32"/>
        <v>0</v>
      </c>
    </row>
    <row r="118" spans="1:11" ht="12" customHeight="1">
      <c r="A118" s="15" t="s">
        <v>203</v>
      </c>
      <c r="B118" s="173" t="s">
        <v>408</v>
      </c>
      <c r="C118" s="314"/>
      <c r="D118" s="314"/>
      <c r="E118" s="350">
        <f t="shared" si="29"/>
        <v>0</v>
      </c>
      <c r="F118" s="314"/>
      <c r="G118" s="350">
        <f t="shared" si="30"/>
        <v>0</v>
      </c>
      <c r="H118" s="314"/>
      <c r="I118" s="350">
        <f t="shared" si="31"/>
        <v>0</v>
      </c>
      <c r="J118" s="314"/>
      <c r="K118" s="350">
        <f t="shared" si="32"/>
        <v>0</v>
      </c>
    </row>
    <row r="119" spans="1:11" ht="23.25" customHeight="1">
      <c r="A119" s="15" t="s">
        <v>401</v>
      </c>
      <c r="B119" s="173" t="s">
        <v>396</v>
      </c>
      <c r="C119" s="314"/>
      <c r="D119" s="314"/>
      <c r="E119" s="350">
        <f t="shared" si="29"/>
        <v>0</v>
      </c>
      <c r="F119" s="314"/>
      <c r="G119" s="350">
        <f t="shared" si="30"/>
        <v>0</v>
      </c>
      <c r="H119" s="314"/>
      <c r="I119" s="350">
        <f t="shared" si="31"/>
        <v>0</v>
      </c>
      <c r="J119" s="314"/>
      <c r="K119" s="350">
        <f t="shared" si="32"/>
        <v>0</v>
      </c>
    </row>
    <row r="120" spans="1:11" ht="12" customHeight="1">
      <c r="A120" s="15" t="s">
        <v>402</v>
      </c>
      <c r="B120" s="173" t="s">
        <v>407</v>
      </c>
      <c r="C120" s="314"/>
      <c r="D120" s="314"/>
      <c r="E120" s="350">
        <f t="shared" si="29"/>
        <v>0</v>
      </c>
      <c r="F120" s="314"/>
      <c r="G120" s="350">
        <f t="shared" si="30"/>
        <v>0</v>
      </c>
      <c r="H120" s="314"/>
      <c r="I120" s="350">
        <f t="shared" si="31"/>
        <v>0</v>
      </c>
      <c r="J120" s="314"/>
      <c r="K120" s="350">
        <f t="shared" si="32"/>
        <v>0</v>
      </c>
    </row>
    <row r="121" spans="1:11" ht="23.25" thickBot="1">
      <c r="A121" s="13" t="s">
        <v>403</v>
      </c>
      <c r="B121" s="173" t="s">
        <v>406</v>
      </c>
      <c r="C121" s="316">
        <v>300</v>
      </c>
      <c r="D121" s="316"/>
      <c r="E121" s="350">
        <f t="shared" si="29"/>
        <v>300</v>
      </c>
      <c r="F121" s="316"/>
      <c r="G121" s="350">
        <f t="shared" si="30"/>
        <v>300</v>
      </c>
      <c r="H121" s="316"/>
      <c r="I121" s="350">
        <f t="shared" si="31"/>
        <v>300</v>
      </c>
      <c r="J121" s="316"/>
      <c r="K121" s="350">
        <f t="shared" si="32"/>
        <v>300</v>
      </c>
    </row>
    <row r="122" spans="1:11" ht="12" customHeight="1" thickBot="1">
      <c r="A122" s="20" t="s">
        <v>23</v>
      </c>
      <c r="B122" s="153" t="s">
        <v>411</v>
      </c>
      <c r="C122" s="347">
        <f aca="true" t="shared" si="33" ref="C122:I122">+C123+C124</f>
        <v>7300</v>
      </c>
      <c r="D122" s="347">
        <f t="shared" si="33"/>
        <v>0</v>
      </c>
      <c r="E122" s="347">
        <f t="shared" si="33"/>
        <v>7300</v>
      </c>
      <c r="F122" s="347">
        <f t="shared" si="33"/>
        <v>4855</v>
      </c>
      <c r="G122" s="347">
        <f t="shared" si="33"/>
        <v>12155</v>
      </c>
      <c r="H122" s="347">
        <f t="shared" si="33"/>
        <v>0</v>
      </c>
      <c r="I122" s="347">
        <f t="shared" si="33"/>
        <v>12155</v>
      </c>
      <c r="J122" s="347">
        <f>+J123+J124</f>
        <v>8059</v>
      </c>
      <c r="K122" s="347">
        <f>+K123+K124</f>
        <v>20214</v>
      </c>
    </row>
    <row r="123" spans="1:11" ht="12" customHeight="1">
      <c r="A123" s="15" t="s">
        <v>98</v>
      </c>
      <c r="B123" s="9" t="s">
        <v>65</v>
      </c>
      <c r="C123" s="350"/>
      <c r="D123" s="350"/>
      <c r="E123" s="350"/>
      <c r="F123" s="350"/>
      <c r="G123" s="350"/>
      <c r="H123" s="350"/>
      <c r="I123" s="350"/>
      <c r="J123" s="350"/>
      <c r="K123" s="350"/>
    </row>
    <row r="124" spans="1:11" ht="12" customHeight="1" thickBot="1">
      <c r="A124" s="16" t="s">
        <v>99</v>
      </c>
      <c r="B124" s="12" t="s">
        <v>66</v>
      </c>
      <c r="C124" s="351">
        <v>7300</v>
      </c>
      <c r="D124" s="351"/>
      <c r="E124" s="351">
        <v>7300</v>
      </c>
      <c r="F124" s="351">
        <v>4855</v>
      </c>
      <c r="G124" s="351">
        <f>F124+E124</f>
        <v>12155</v>
      </c>
      <c r="H124" s="351"/>
      <c r="I124" s="351">
        <f>H124+G124</f>
        <v>12155</v>
      </c>
      <c r="J124" s="351">
        <v>8059</v>
      </c>
      <c r="K124" s="351">
        <f>J124+I124</f>
        <v>20214</v>
      </c>
    </row>
    <row r="125" spans="1:11" ht="12" customHeight="1" thickBot="1">
      <c r="A125" s="20" t="s">
        <v>24</v>
      </c>
      <c r="B125" s="153" t="s">
        <v>412</v>
      </c>
      <c r="C125" s="347">
        <f aca="true" t="shared" si="34" ref="C125:I125">+C92+C108+C122</f>
        <v>294638</v>
      </c>
      <c r="D125" s="347">
        <f t="shared" si="34"/>
        <v>5966</v>
      </c>
      <c r="E125" s="347">
        <f t="shared" si="34"/>
        <v>300604</v>
      </c>
      <c r="F125" s="347">
        <f t="shared" si="34"/>
        <v>52191</v>
      </c>
      <c r="G125" s="347">
        <f t="shared" si="34"/>
        <v>352795</v>
      </c>
      <c r="H125" s="347">
        <f t="shared" si="34"/>
        <v>2</v>
      </c>
      <c r="I125" s="347">
        <f t="shared" si="34"/>
        <v>352797</v>
      </c>
      <c r="J125" s="347">
        <f>+J92+J108+J122</f>
        <v>33678</v>
      </c>
      <c r="K125" s="347">
        <f>+K92+K108+K122</f>
        <v>386475</v>
      </c>
    </row>
    <row r="126" spans="1:11" ht="24" customHeight="1" thickBot="1">
      <c r="A126" s="20" t="s">
        <v>25</v>
      </c>
      <c r="B126" s="153" t="s">
        <v>413</v>
      </c>
      <c r="C126" s="347">
        <f aca="true" t="shared" si="35" ref="C126:I126">+C127+C128+C129</f>
        <v>0</v>
      </c>
      <c r="D126" s="347">
        <f t="shared" si="35"/>
        <v>0</v>
      </c>
      <c r="E126" s="347">
        <f t="shared" si="35"/>
        <v>0</v>
      </c>
      <c r="F126" s="347">
        <f t="shared" si="35"/>
        <v>0</v>
      </c>
      <c r="G126" s="347">
        <f t="shared" si="35"/>
        <v>0</v>
      </c>
      <c r="H126" s="347">
        <f t="shared" si="35"/>
        <v>0</v>
      </c>
      <c r="I126" s="347">
        <f t="shared" si="35"/>
        <v>0</v>
      </c>
      <c r="J126" s="347">
        <f>+J127+J128+J129</f>
        <v>0</v>
      </c>
      <c r="K126" s="347">
        <f>+K127+K128+K129</f>
        <v>0</v>
      </c>
    </row>
    <row r="127" spans="1:11" ht="12" customHeight="1">
      <c r="A127" s="15" t="s">
        <v>102</v>
      </c>
      <c r="B127" s="9" t="s">
        <v>414</v>
      </c>
      <c r="C127" s="314"/>
      <c r="D127" s="314"/>
      <c r="E127" s="314"/>
      <c r="F127" s="314"/>
      <c r="G127" s="314"/>
      <c r="H127" s="314"/>
      <c r="I127" s="314"/>
      <c r="J127" s="314"/>
      <c r="K127" s="314"/>
    </row>
    <row r="128" spans="1:11" ht="22.5" customHeight="1">
      <c r="A128" s="15" t="s">
        <v>103</v>
      </c>
      <c r="B128" s="9" t="s">
        <v>415</v>
      </c>
      <c r="C128" s="314"/>
      <c r="D128" s="314"/>
      <c r="E128" s="314"/>
      <c r="F128" s="314"/>
      <c r="G128" s="314"/>
      <c r="H128" s="314"/>
      <c r="I128" s="314"/>
      <c r="J128" s="314"/>
      <c r="K128" s="314"/>
    </row>
    <row r="129" spans="1:11" ht="12" customHeight="1" thickBot="1">
      <c r="A129" s="13" t="s">
        <v>104</v>
      </c>
      <c r="B129" s="7" t="s">
        <v>416</v>
      </c>
      <c r="C129" s="314"/>
      <c r="D129" s="314"/>
      <c r="E129" s="314"/>
      <c r="F129" s="314"/>
      <c r="G129" s="314"/>
      <c r="H129" s="314"/>
      <c r="I129" s="314"/>
      <c r="J129" s="314"/>
      <c r="K129" s="314"/>
    </row>
    <row r="130" spans="1:11" ht="12" customHeight="1" thickBot="1">
      <c r="A130" s="20" t="s">
        <v>26</v>
      </c>
      <c r="B130" s="153" t="s">
        <v>481</v>
      </c>
      <c r="C130" s="347">
        <f aca="true" t="shared" si="36" ref="C130:I130">+C131+C132+C133+C134</f>
        <v>0</v>
      </c>
      <c r="D130" s="347">
        <f t="shared" si="36"/>
        <v>0</v>
      </c>
      <c r="E130" s="347">
        <f t="shared" si="36"/>
        <v>0</v>
      </c>
      <c r="F130" s="347">
        <f t="shared" si="36"/>
        <v>0</v>
      </c>
      <c r="G130" s="347">
        <f t="shared" si="36"/>
        <v>0</v>
      </c>
      <c r="H130" s="347">
        <f t="shared" si="36"/>
        <v>0</v>
      </c>
      <c r="I130" s="347">
        <f t="shared" si="36"/>
        <v>0</v>
      </c>
      <c r="J130" s="347">
        <f>+J131+J132+J133+J134</f>
        <v>0</v>
      </c>
      <c r="K130" s="347">
        <f>+K131+K132+K133+K134</f>
        <v>0</v>
      </c>
    </row>
    <row r="131" spans="1:11" ht="12" customHeight="1">
      <c r="A131" s="15" t="s">
        <v>105</v>
      </c>
      <c r="B131" s="9" t="s">
        <v>417</v>
      </c>
      <c r="C131" s="314"/>
      <c r="D131" s="314"/>
      <c r="E131" s="314"/>
      <c r="F131" s="314"/>
      <c r="G131" s="314"/>
      <c r="H131" s="314"/>
      <c r="I131" s="314"/>
      <c r="J131" s="314"/>
      <c r="K131" s="314"/>
    </row>
    <row r="132" spans="1:11" ht="12" customHeight="1">
      <c r="A132" s="15" t="s">
        <v>106</v>
      </c>
      <c r="B132" s="9" t="s">
        <v>418</v>
      </c>
      <c r="C132" s="314"/>
      <c r="D132" s="314"/>
      <c r="E132" s="314"/>
      <c r="F132" s="314"/>
      <c r="G132" s="314"/>
      <c r="H132" s="314"/>
      <c r="I132" s="314"/>
      <c r="J132" s="314"/>
      <c r="K132" s="314"/>
    </row>
    <row r="133" spans="1:11" ht="12" customHeight="1">
      <c r="A133" s="15" t="s">
        <v>320</v>
      </c>
      <c r="B133" s="9" t="s">
        <v>419</v>
      </c>
      <c r="C133" s="314"/>
      <c r="D133" s="314"/>
      <c r="E133" s="314"/>
      <c r="F133" s="314"/>
      <c r="G133" s="314"/>
      <c r="H133" s="314"/>
      <c r="I133" s="314"/>
      <c r="J133" s="314"/>
      <c r="K133" s="314"/>
    </row>
    <row r="134" spans="1:11" ht="12" customHeight="1" thickBot="1">
      <c r="A134" s="13" t="s">
        <v>321</v>
      </c>
      <c r="B134" s="7" t="s">
        <v>420</v>
      </c>
      <c r="C134" s="314"/>
      <c r="D134" s="314"/>
      <c r="E134" s="314"/>
      <c r="F134" s="314"/>
      <c r="G134" s="314"/>
      <c r="H134" s="314"/>
      <c r="I134" s="314"/>
      <c r="J134" s="314"/>
      <c r="K134" s="314"/>
    </row>
    <row r="135" spans="1:11" ht="12" customHeight="1" thickBot="1">
      <c r="A135" s="20" t="s">
        <v>27</v>
      </c>
      <c r="B135" s="153" t="s">
        <v>421</v>
      </c>
      <c r="C135" s="353">
        <f aca="true" t="shared" si="37" ref="C135:I135">+C136+C137+C138+C139</f>
        <v>0</v>
      </c>
      <c r="D135" s="353">
        <f t="shared" si="37"/>
        <v>0</v>
      </c>
      <c r="E135" s="353">
        <f t="shared" si="37"/>
        <v>0</v>
      </c>
      <c r="F135" s="353">
        <f t="shared" si="37"/>
        <v>0</v>
      </c>
      <c r="G135" s="353">
        <f t="shared" si="37"/>
        <v>0</v>
      </c>
      <c r="H135" s="353">
        <f t="shared" si="37"/>
        <v>0</v>
      </c>
      <c r="I135" s="353">
        <f t="shared" si="37"/>
        <v>0</v>
      </c>
      <c r="J135" s="353">
        <f>+J136+J137+J138+J139</f>
        <v>0</v>
      </c>
      <c r="K135" s="353">
        <f>+K136+K137+K138+K139</f>
        <v>0</v>
      </c>
    </row>
    <row r="136" spans="1:11" ht="12" customHeight="1">
      <c r="A136" s="15" t="s">
        <v>107</v>
      </c>
      <c r="B136" s="9" t="s">
        <v>422</v>
      </c>
      <c r="C136" s="314"/>
      <c r="D136" s="314"/>
      <c r="E136" s="314"/>
      <c r="F136" s="314"/>
      <c r="G136" s="314"/>
      <c r="H136" s="314"/>
      <c r="I136" s="314"/>
      <c r="J136" s="314"/>
      <c r="K136" s="314"/>
    </row>
    <row r="137" spans="1:11" ht="12" customHeight="1">
      <c r="A137" s="15" t="s">
        <v>108</v>
      </c>
      <c r="B137" s="9" t="s">
        <v>432</v>
      </c>
      <c r="C137" s="314"/>
      <c r="D137" s="314"/>
      <c r="E137" s="314"/>
      <c r="F137" s="314"/>
      <c r="G137" s="314"/>
      <c r="H137" s="314"/>
      <c r="I137" s="314"/>
      <c r="J137" s="314"/>
      <c r="K137" s="314"/>
    </row>
    <row r="138" spans="1:11" ht="12" customHeight="1">
      <c r="A138" s="15" t="s">
        <v>333</v>
      </c>
      <c r="B138" s="9" t="s">
        <v>423</v>
      </c>
      <c r="C138" s="314"/>
      <c r="D138" s="314"/>
      <c r="E138" s="314"/>
      <c r="F138" s="314"/>
      <c r="G138" s="314"/>
      <c r="H138" s="314"/>
      <c r="I138" s="314"/>
      <c r="J138" s="314"/>
      <c r="K138" s="314"/>
    </row>
    <row r="139" spans="1:11" ht="12" customHeight="1" thickBot="1">
      <c r="A139" s="13" t="s">
        <v>334</v>
      </c>
      <c r="B139" s="7" t="s">
        <v>424</v>
      </c>
      <c r="C139" s="314"/>
      <c r="D139" s="314"/>
      <c r="E139" s="314"/>
      <c r="F139" s="314"/>
      <c r="G139" s="314"/>
      <c r="H139" s="314"/>
      <c r="I139" s="314"/>
      <c r="J139" s="314"/>
      <c r="K139" s="314"/>
    </row>
    <row r="140" spans="1:11" ht="12" customHeight="1" thickBot="1">
      <c r="A140" s="20" t="s">
        <v>28</v>
      </c>
      <c r="B140" s="153" t="s">
        <v>425</v>
      </c>
      <c r="C140" s="356">
        <f aca="true" t="shared" si="38" ref="C140:I140">+C141+C142+C143+C144</f>
        <v>0</v>
      </c>
      <c r="D140" s="356">
        <f t="shared" si="38"/>
        <v>0</v>
      </c>
      <c r="E140" s="356">
        <f t="shared" si="38"/>
        <v>0</v>
      </c>
      <c r="F140" s="356">
        <f t="shared" si="38"/>
        <v>0</v>
      </c>
      <c r="G140" s="356">
        <f t="shared" si="38"/>
        <v>0</v>
      </c>
      <c r="H140" s="356">
        <f t="shared" si="38"/>
        <v>0</v>
      </c>
      <c r="I140" s="356">
        <f t="shared" si="38"/>
        <v>0</v>
      </c>
      <c r="J140" s="356">
        <f>+J141+J142+J143+J144</f>
        <v>0</v>
      </c>
      <c r="K140" s="356">
        <f>+K141+K142+K143+K144</f>
        <v>0</v>
      </c>
    </row>
    <row r="141" spans="1:11" ht="12" customHeight="1">
      <c r="A141" s="15" t="s">
        <v>194</v>
      </c>
      <c r="B141" s="9" t="s">
        <v>426</v>
      </c>
      <c r="C141" s="314"/>
      <c r="D141" s="314"/>
      <c r="E141" s="314"/>
      <c r="F141" s="314"/>
      <c r="G141" s="314"/>
      <c r="H141" s="314"/>
      <c r="I141" s="314"/>
      <c r="J141" s="314"/>
      <c r="K141" s="314"/>
    </row>
    <row r="142" spans="1:11" ht="12" customHeight="1">
      <c r="A142" s="15" t="s">
        <v>195</v>
      </c>
      <c r="B142" s="9" t="s">
        <v>427</v>
      </c>
      <c r="C142" s="314"/>
      <c r="D142" s="314"/>
      <c r="E142" s="314"/>
      <c r="F142" s="314"/>
      <c r="G142" s="314"/>
      <c r="H142" s="314"/>
      <c r="I142" s="314"/>
      <c r="J142" s="314"/>
      <c r="K142" s="314"/>
    </row>
    <row r="143" spans="1:11" ht="12" customHeight="1">
      <c r="A143" s="15" t="s">
        <v>247</v>
      </c>
      <c r="B143" s="9" t="s">
        <v>428</v>
      </c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1:11" ht="12" customHeight="1" thickBot="1">
      <c r="A144" s="15" t="s">
        <v>336</v>
      </c>
      <c r="B144" s="9" t="s">
        <v>429</v>
      </c>
      <c r="C144" s="314"/>
      <c r="D144" s="314"/>
      <c r="E144" s="314"/>
      <c r="F144" s="314"/>
      <c r="G144" s="314"/>
      <c r="H144" s="314"/>
      <c r="I144" s="314"/>
      <c r="J144" s="314"/>
      <c r="K144" s="314"/>
    </row>
    <row r="145" spans="1:15" ht="15" customHeight="1" thickBot="1">
      <c r="A145" s="20" t="s">
        <v>29</v>
      </c>
      <c r="B145" s="153" t="s">
        <v>430</v>
      </c>
      <c r="C145" s="487">
        <f aca="true" t="shared" si="39" ref="C145:I145">+C126+C130+C135+C140</f>
        <v>0</v>
      </c>
      <c r="D145" s="487">
        <f t="shared" si="39"/>
        <v>0</v>
      </c>
      <c r="E145" s="487">
        <f t="shared" si="39"/>
        <v>0</v>
      </c>
      <c r="F145" s="487">
        <f t="shared" si="39"/>
        <v>0</v>
      </c>
      <c r="G145" s="487">
        <f t="shared" si="39"/>
        <v>0</v>
      </c>
      <c r="H145" s="487">
        <f t="shared" si="39"/>
        <v>0</v>
      </c>
      <c r="I145" s="487">
        <f t="shared" si="39"/>
        <v>0</v>
      </c>
      <c r="J145" s="487">
        <f>+J126+J130+J135+J140</f>
        <v>0</v>
      </c>
      <c r="K145" s="487">
        <f>+K126+K130+K135+K140</f>
        <v>0</v>
      </c>
      <c r="L145" s="488"/>
      <c r="M145" s="489"/>
      <c r="N145" s="489"/>
      <c r="O145" s="489"/>
    </row>
    <row r="146" spans="1:11" s="474" customFormat="1" ht="12.75" customHeight="1" thickBot="1">
      <c r="A146" s="345" t="s">
        <v>30</v>
      </c>
      <c r="B146" s="437" t="s">
        <v>431</v>
      </c>
      <c r="C146" s="487">
        <f aca="true" t="shared" si="40" ref="C146:I146">+C125+C145</f>
        <v>294638</v>
      </c>
      <c r="D146" s="487">
        <f t="shared" si="40"/>
        <v>5966</v>
      </c>
      <c r="E146" s="487">
        <f t="shared" si="40"/>
        <v>300604</v>
      </c>
      <c r="F146" s="487">
        <f t="shared" si="40"/>
        <v>52191</v>
      </c>
      <c r="G146" s="487">
        <f t="shared" si="40"/>
        <v>352795</v>
      </c>
      <c r="H146" s="487">
        <f t="shared" si="40"/>
        <v>2</v>
      </c>
      <c r="I146" s="487">
        <f t="shared" si="40"/>
        <v>352797</v>
      </c>
      <c r="J146" s="487">
        <f>+J125+J145</f>
        <v>33678</v>
      </c>
      <c r="K146" s="487">
        <f>+K125+K145</f>
        <v>386475</v>
      </c>
    </row>
    <row r="147" ht="7.5" customHeight="1"/>
    <row r="148" spans="1:11" ht="15.75">
      <c r="A148" s="603" t="s">
        <v>433</v>
      </c>
      <c r="B148" s="603"/>
      <c r="C148" s="603"/>
      <c r="D148" s="604"/>
      <c r="E148" s="604"/>
      <c r="F148" s="604"/>
      <c r="G148" s="604"/>
      <c r="H148" s="600"/>
      <c r="I148" s="600"/>
      <c r="J148" s="596"/>
      <c r="K148" s="596"/>
    </row>
    <row r="149" spans="1:11" ht="15" customHeight="1" thickBot="1">
      <c r="A149" s="601" t="s">
        <v>167</v>
      </c>
      <c r="B149" s="601"/>
      <c r="C149" s="357"/>
      <c r="D149" s="357"/>
      <c r="E149" s="357"/>
      <c r="F149" s="357"/>
      <c r="G149" s="357" t="s">
        <v>246</v>
      </c>
      <c r="H149" s="357"/>
      <c r="I149" s="357"/>
      <c r="J149" s="357"/>
      <c r="K149" s="357" t="s">
        <v>246</v>
      </c>
    </row>
    <row r="150" spans="1:11" ht="24" customHeight="1" thickBot="1">
      <c r="A150" s="20">
        <v>1</v>
      </c>
      <c r="B150" s="30" t="s">
        <v>434</v>
      </c>
      <c r="C150" s="347">
        <f aca="true" t="shared" si="41" ref="C150:I150">+C62-C125</f>
        <v>-59395</v>
      </c>
      <c r="D150" s="347">
        <f t="shared" si="41"/>
        <v>0</v>
      </c>
      <c r="E150" s="347">
        <f t="shared" si="41"/>
        <v>-59395</v>
      </c>
      <c r="F150" s="347">
        <f t="shared" si="41"/>
        <v>0</v>
      </c>
      <c r="G150" s="347">
        <f t="shared" si="41"/>
        <v>-59395</v>
      </c>
      <c r="H150" s="347">
        <f t="shared" si="41"/>
        <v>0</v>
      </c>
      <c r="I150" s="347">
        <f t="shared" si="41"/>
        <v>-59395</v>
      </c>
      <c r="J150" s="347">
        <f>+J62-J125</f>
        <v>-11459</v>
      </c>
      <c r="K150" s="347">
        <f>+K62-K125</f>
        <v>-70854</v>
      </c>
    </row>
    <row r="151" spans="1:11" ht="27.75" customHeight="1" thickBot="1">
      <c r="A151" s="20" t="s">
        <v>22</v>
      </c>
      <c r="B151" s="30" t="s">
        <v>435</v>
      </c>
      <c r="C151" s="347">
        <f aca="true" t="shared" si="42" ref="C151:I151">+C85-C145</f>
        <v>59395</v>
      </c>
      <c r="D151" s="347">
        <f t="shared" si="42"/>
        <v>0</v>
      </c>
      <c r="E151" s="347">
        <f t="shared" si="42"/>
        <v>59395</v>
      </c>
      <c r="F151" s="347">
        <f t="shared" si="42"/>
        <v>0</v>
      </c>
      <c r="G151" s="347">
        <f t="shared" si="42"/>
        <v>59395</v>
      </c>
      <c r="H151" s="347">
        <f t="shared" si="42"/>
        <v>0</v>
      </c>
      <c r="I151" s="347">
        <f t="shared" si="42"/>
        <v>59395</v>
      </c>
      <c r="J151" s="347">
        <f>+J85-J145</f>
        <v>11459</v>
      </c>
      <c r="K151" s="347">
        <f>+K85-K145</f>
        <v>70854</v>
      </c>
    </row>
  </sheetData>
  <sheetProtection/>
  <mergeCells count="6">
    <mergeCell ref="A3:I3"/>
    <mergeCell ref="A4:B4"/>
    <mergeCell ref="A88:G88"/>
    <mergeCell ref="A89:B89"/>
    <mergeCell ref="A148:I148"/>
    <mergeCell ref="A149:B14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Tengelic Község Önkormányzat
2014. ÉVI KÖLTSÉGVETÉSÉNEK ÖSSZEVONT MÉRLEGE&amp;10
</oddHeader>
  </headerFooter>
  <rowBreaks count="1" manualBreakCount="1">
    <brk id="86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"/>
  <sheetViews>
    <sheetView workbookViewId="0" topLeftCell="A1">
      <selection activeCell="K3" sqref="K3"/>
    </sheetView>
  </sheetViews>
  <sheetFormatPr defaultColWidth="9.00390625" defaultRowHeight="12.75"/>
  <cols>
    <col min="1" max="1" width="13.875" style="291" customWidth="1"/>
    <col min="2" max="2" width="62.125" style="292" customWidth="1"/>
    <col min="3" max="3" width="16.00390625" style="292" customWidth="1"/>
    <col min="4" max="4" width="17.00390625" style="292" hidden="1" customWidth="1"/>
    <col min="5" max="6" width="15.375" style="292" hidden="1" customWidth="1"/>
    <col min="7" max="7" width="17.375" style="292" customWidth="1"/>
    <col min="8" max="8" width="15.375" style="292" customWidth="1"/>
    <col min="9" max="9" width="17.375" style="292" customWidth="1"/>
    <col min="10" max="16384" width="9.375" style="292" customWidth="1"/>
  </cols>
  <sheetData>
    <row r="1" spans="5:9" ht="17.25" customHeight="1">
      <c r="E1" s="517"/>
      <c r="G1" s="517"/>
      <c r="I1" s="517" t="s">
        <v>611</v>
      </c>
    </row>
    <row r="2" spans="1:9" s="271" customFormat="1" ht="15.75" customHeight="1" thickBot="1">
      <c r="A2" s="270"/>
      <c r="B2" s="272"/>
      <c r="C2" s="517"/>
      <c r="D2" s="517"/>
      <c r="E2" s="295"/>
      <c r="F2" s="517"/>
      <c r="G2" s="295"/>
      <c r="H2" s="517"/>
      <c r="I2" s="295" t="s">
        <v>605</v>
      </c>
    </row>
    <row r="3" spans="1:9" s="518" customFormat="1" ht="33" customHeight="1">
      <c r="A3" s="465" t="s">
        <v>219</v>
      </c>
      <c r="B3" s="653" t="s">
        <v>540</v>
      </c>
      <c r="C3" s="654"/>
      <c r="D3" s="654"/>
      <c r="E3" s="654"/>
      <c r="F3" s="654"/>
      <c r="G3" s="654"/>
      <c r="H3" s="655"/>
      <c r="I3" s="597" t="s">
        <v>67</v>
      </c>
    </row>
    <row r="4" spans="1:9" s="518" customFormat="1" ht="24.75" thickBot="1">
      <c r="A4" s="510" t="s">
        <v>218</v>
      </c>
      <c r="B4" s="660" t="s">
        <v>493</v>
      </c>
      <c r="C4" s="658"/>
      <c r="D4" s="658"/>
      <c r="E4" s="658"/>
      <c r="F4" s="658"/>
      <c r="G4" s="658"/>
      <c r="H4" s="659"/>
      <c r="I4" s="422" t="s">
        <v>57</v>
      </c>
    </row>
    <row r="5" spans="1:9" s="519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 t="s">
        <v>58</v>
      </c>
    </row>
    <row r="6" spans="1:9" ht="27.75" customHeight="1" thickBot="1">
      <c r="A6" s="466" t="s">
        <v>220</v>
      </c>
      <c r="B6" s="276" t="s">
        <v>59</v>
      </c>
      <c r="C6" s="277" t="s">
        <v>602</v>
      </c>
      <c r="D6" s="410" t="s">
        <v>603</v>
      </c>
      <c r="E6" s="277" t="s">
        <v>604</v>
      </c>
      <c r="F6" s="277" t="s">
        <v>608</v>
      </c>
      <c r="G6" s="277" t="s">
        <v>604</v>
      </c>
      <c r="H6" s="277" t="s">
        <v>610</v>
      </c>
      <c r="I6" s="277" t="s">
        <v>604</v>
      </c>
    </row>
    <row r="7" spans="1:9" s="520" customFormat="1" ht="12.75" customHeight="1" thickBot="1">
      <c r="A7" s="237">
        <v>1</v>
      </c>
      <c r="B7" s="238">
        <v>2</v>
      </c>
      <c r="C7" s="239">
        <v>3</v>
      </c>
      <c r="D7" s="239">
        <v>3</v>
      </c>
      <c r="E7" s="239">
        <v>4</v>
      </c>
      <c r="F7" s="239">
        <v>5</v>
      </c>
      <c r="G7" s="239">
        <v>4</v>
      </c>
      <c r="H7" s="239">
        <v>5</v>
      </c>
      <c r="I7" s="239">
        <v>6</v>
      </c>
    </row>
    <row r="8" spans="1:9" s="520" customFormat="1" ht="15.75" customHeight="1" thickBot="1">
      <c r="A8" s="278"/>
      <c r="B8" s="279" t="s">
        <v>61</v>
      </c>
      <c r="C8" s="280"/>
      <c r="D8" s="280"/>
      <c r="E8" s="280"/>
      <c r="F8" s="280"/>
      <c r="G8" s="280"/>
      <c r="H8" s="280"/>
      <c r="I8" s="280"/>
    </row>
    <row r="9" spans="1:9" s="423" customFormat="1" ht="12" customHeight="1" thickBot="1">
      <c r="A9" s="237" t="s">
        <v>21</v>
      </c>
      <c r="B9" s="281" t="s">
        <v>494</v>
      </c>
      <c r="C9" s="367">
        <f aca="true" t="shared" si="0" ref="C9:I9">SUM(C10:C19)</f>
        <v>0</v>
      </c>
      <c r="D9" s="367">
        <f t="shared" si="0"/>
        <v>0</v>
      </c>
      <c r="E9" s="367">
        <f t="shared" si="0"/>
        <v>0</v>
      </c>
      <c r="F9" s="367">
        <f t="shared" si="0"/>
        <v>28</v>
      </c>
      <c r="G9" s="367">
        <f t="shared" si="0"/>
        <v>28</v>
      </c>
      <c r="H9" s="367">
        <f t="shared" si="0"/>
        <v>2</v>
      </c>
      <c r="I9" s="367">
        <f t="shared" si="0"/>
        <v>30</v>
      </c>
    </row>
    <row r="10" spans="1:9" s="423" customFormat="1" ht="12" customHeight="1">
      <c r="A10" s="511" t="s">
        <v>109</v>
      </c>
      <c r="B10" s="10" t="s">
        <v>309</v>
      </c>
      <c r="C10" s="412"/>
      <c r="D10" s="412"/>
      <c r="E10" s="412"/>
      <c r="F10" s="412"/>
      <c r="G10" s="412"/>
      <c r="H10" s="412"/>
      <c r="I10" s="412"/>
    </row>
    <row r="11" spans="1:9" s="423" customFormat="1" ht="12" customHeight="1">
      <c r="A11" s="512" t="s">
        <v>110</v>
      </c>
      <c r="B11" s="8" t="s">
        <v>310</v>
      </c>
      <c r="C11" s="365"/>
      <c r="D11" s="365"/>
      <c r="E11" s="365"/>
      <c r="F11" s="365"/>
      <c r="G11" s="365"/>
      <c r="H11" s="365"/>
      <c r="I11" s="365"/>
    </row>
    <row r="12" spans="1:9" s="423" customFormat="1" ht="12" customHeight="1">
      <c r="A12" s="512" t="s">
        <v>111</v>
      </c>
      <c r="B12" s="8" t="s">
        <v>311</v>
      </c>
      <c r="C12" s="365"/>
      <c r="D12" s="365"/>
      <c r="E12" s="365"/>
      <c r="F12" s="365"/>
      <c r="G12" s="365"/>
      <c r="H12" s="365"/>
      <c r="I12" s="365"/>
    </row>
    <row r="13" spans="1:9" s="423" customFormat="1" ht="12" customHeight="1">
      <c r="A13" s="512" t="s">
        <v>112</v>
      </c>
      <c r="B13" s="8" t="s">
        <v>312</v>
      </c>
      <c r="C13" s="365"/>
      <c r="D13" s="365"/>
      <c r="E13" s="365"/>
      <c r="F13" s="365"/>
      <c r="G13" s="365"/>
      <c r="H13" s="365"/>
      <c r="I13" s="365"/>
    </row>
    <row r="14" spans="1:9" s="423" customFormat="1" ht="12" customHeight="1">
      <c r="A14" s="512" t="s">
        <v>161</v>
      </c>
      <c r="B14" s="8" t="s">
        <v>313</v>
      </c>
      <c r="C14" s="365"/>
      <c r="D14" s="365"/>
      <c r="E14" s="365"/>
      <c r="F14" s="365"/>
      <c r="G14" s="365"/>
      <c r="H14" s="365"/>
      <c r="I14" s="365"/>
    </row>
    <row r="15" spans="1:9" s="423" customFormat="1" ht="12" customHeight="1">
      <c r="A15" s="512" t="s">
        <v>113</v>
      </c>
      <c r="B15" s="8" t="s">
        <v>495</v>
      </c>
      <c r="C15" s="365"/>
      <c r="D15" s="365"/>
      <c r="E15" s="365"/>
      <c r="F15" s="365"/>
      <c r="G15" s="365"/>
      <c r="H15" s="365"/>
      <c r="I15" s="365"/>
    </row>
    <row r="16" spans="1:9" s="423" customFormat="1" ht="12" customHeight="1">
      <c r="A16" s="512" t="s">
        <v>114</v>
      </c>
      <c r="B16" s="7" t="s">
        <v>496</v>
      </c>
      <c r="C16" s="365"/>
      <c r="D16" s="365"/>
      <c r="E16" s="365"/>
      <c r="F16" s="365"/>
      <c r="G16" s="365"/>
      <c r="H16" s="365"/>
      <c r="I16" s="365"/>
    </row>
    <row r="17" spans="1:9" s="423" customFormat="1" ht="12" customHeight="1">
      <c r="A17" s="512" t="s">
        <v>124</v>
      </c>
      <c r="B17" s="8" t="s">
        <v>316</v>
      </c>
      <c r="C17" s="413"/>
      <c r="D17" s="413"/>
      <c r="E17" s="413"/>
      <c r="F17" s="413">
        <v>23</v>
      </c>
      <c r="G17" s="413">
        <f>F17+E17</f>
        <v>23</v>
      </c>
      <c r="H17" s="413"/>
      <c r="I17" s="413">
        <f>H17+G17</f>
        <v>23</v>
      </c>
    </row>
    <row r="18" spans="1:9" s="521" customFormat="1" ht="12" customHeight="1">
      <c r="A18" s="512" t="s">
        <v>125</v>
      </c>
      <c r="B18" s="8" t="s">
        <v>317</v>
      </c>
      <c r="C18" s="365"/>
      <c r="D18" s="365"/>
      <c r="E18" s="365"/>
      <c r="F18" s="365"/>
      <c r="G18" s="365"/>
      <c r="H18" s="365"/>
      <c r="I18" s="365"/>
    </row>
    <row r="19" spans="1:9" s="521" customFormat="1" ht="12" customHeight="1" thickBot="1">
      <c r="A19" s="512" t="s">
        <v>126</v>
      </c>
      <c r="B19" s="7" t="s">
        <v>318</v>
      </c>
      <c r="C19" s="366"/>
      <c r="D19" s="366"/>
      <c r="E19" s="366">
        <f>C19+D19</f>
        <v>0</v>
      </c>
      <c r="F19" s="366">
        <v>5</v>
      </c>
      <c r="G19" s="366">
        <f>E19+F19</f>
        <v>5</v>
      </c>
      <c r="H19" s="366">
        <v>2</v>
      </c>
      <c r="I19" s="366">
        <f>G19+H19</f>
        <v>7</v>
      </c>
    </row>
    <row r="20" spans="1:9" s="423" customFormat="1" ht="12" customHeight="1" thickBot="1">
      <c r="A20" s="237" t="s">
        <v>22</v>
      </c>
      <c r="B20" s="281" t="s">
        <v>497</v>
      </c>
      <c r="C20" s="367">
        <f aca="true" t="shared" si="1" ref="C20:I20">SUM(C21:C23)</f>
        <v>0</v>
      </c>
      <c r="D20" s="367">
        <f t="shared" si="1"/>
        <v>705</v>
      </c>
      <c r="E20" s="367">
        <f t="shared" si="1"/>
        <v>705</v>
      </c>
      <c r="F20" s="367">
        <f t="shared" si="1"/>
        <v>705</v>
      </c>
      <c r="G20" s="367">
        <f t="shared" si="1"/>
        <v>1410</v>
      </c>
      <c r="H20" s="367">
        <f t="shared" si="1"/>
        <v>0</v>
      </c>
      <c r="I20" s="367">
        <f t="shared" si="1"/>
        <v>1410</v>
      </c>
    </row>
    <row r="21" spans="1:9" s="521" customFormat="1" ht="12" customHeight="1">
      <c r="A21" s="512" t="s">
        <v>115</v>
      </c>
      <c r="B21" s="9" t="s">
        <v>284</v>
      </c>
      <c r="C21" s="365"/>
      <c r="D21" s="365"/>
      <c r="E21" s="365"/>
      <c r="F21" s="365"/>
      <c r="G21" s="365"/>
      <c r="H21" s="365"/>
      <c r="I21" s="365"/>
    </row>
    <row r="22" spans="1:9" s="521" customFormat="1" ht="12" customHeight="1">
      <c r="A22" s="512" t="s">
        <v>116</v>
      </c>
      <c r="B22" s="8" t="s">
        <v>498</v>
      </c>
      <c r="C22" s="365"/>
      <c r="D22" s="365"/>
      <c r="E22" s="365"/>
      <c r="F22" s="365"/>
      <c r="G22" s="365"/>
      <c r="H22" s="365"/>
      <c r="I22" s="365"/>
    </row>
    <row r="23" spans="1:9" s="521" customFormat="1" ht="12" customHeight="1">
      <c r="A23" s="512" t="s">
        <v>117</v>
      </c>
      <c r="B23" s="8" t="s">
        <v>499</v>
      </c>
      <c r="C23" s="365"/>
      <c r="D23" s="365">
        <v>705</v>
      </c>
      <c r="E23" s="365">
        <f>C23+D23</f>
        <v>705</v>
      </c>
      <c r="F23" s="365">
        <v>705</v>
      </c>
      <c r="G23" s="365">
        <f>E23+F23</f>
        <v>1410</v>
      </c>
      <c r="H23" s="365"/>
      <c r="I23" s="365">
        <f>G23+H23</f>
        <v>1410</v>
      </c>
    </row>
    <row r="24" spans="1:9" s="521" customFormat="1" ht="12" customHeight="1" thickBot="1">
      <c r="A24" s="512" t="s">
        <v>118</v>
      </c>
      <c r="B24" s="8" t="s">
        <v>2</v>
      </c>
      <c r="C24" s="365"/>
      <c r="D24" s="365"/>
      <c r="E24" s="365"/>
      <c r="F24" s="365"/>
      <c r="G24" s="365"/>
      <c r="H24" s="365"/>
      <c r="I24" s="365"/>
    </row>
    <row r="25" spans="1:9" s="521" customFormat="1" ht="12" customHeight="1" thickBot="1">
      <c r="A25" s="245" t="s">
        <v>23</v>
      </c>
      <c r="B25" s="153" t="s">
        <v>187</v>
      </c>
      <c r="C25" s="392"/>
      <c r="D25" s="392"/>
      <c r="E25" s="392"/>
      <c r="F25" s="392"/>
      <c r="G25" s="392"/>
      <c r="H25" s="392"/>
      <c r="I25" s="392"/>
    </row>
    <row r="26" spans="1:9" s="521" customFormat="1" ht="12" customHeight="1" thickBot="1">
      <c r="A26" s="245" t="s">
        <v>24</v>
      </c>
      <c r="B26" s="153" t="s">
        <v>500</v>
      </c>
      <c r="C26" s="367">
        <f aca="true" t="shared" si="2" ref="C26:I26">+C27+C28</f>
        <v>0</v>
      </c>
      <c r="D26" s="367">
        <f t="shared" si="2"/>
        <v>0</v>
      </c>
      <c r="E26" s="367">
        <f t="shared" si="2"/>
        <v>0</v>
      </c>
      <c r="F26" s="367">
        <f t="shared" si="2"/>
        <v>0</v>
      </c>
      <c r="G26" s="367">
        <f t="shared" si="2"/>
        <v>0</v>
      </c>
      <c r="H26" s="367">
        <f t="shared" si="2"/>
        <v>0</v>
      </c>
      <c r="I26" s="367">
        <f t="shared" si="2"/>
        <v>0</v>
      </c>
    </row>
    <row r="27" spans="1:9" s="521" customFormat="1" ht="12" customHeight="1">
      <c r="A27" s="513" t="s">
        <v>294</v>
      </c>
      <c r="B27" s="514" t="s">
        <v>498</v>
      </c>
      <c r="C27" s="96"/>
      <c r="D27" s="96"/>
      <c r="E27" s="96"/>
      <c r="F27" s="96"/>
      <c r="G27" s="96"/>
      <c r="H27" s="96"/>
      <c r="I27" s="96"/>
    </row>
    <row r="28" spans="1:9" s="521" customFormat="1" ht="12" customHeight="1">
      <c r="A28" s="513" t="s">
        <v>297</v>
      </c>
      <c r="B28" s="515" t="s">
        <v>501</v>
      </c>
      <c r="C28" s="368"/>
      <c r="D28" s="368"/>
      <c r="E28" s="368"/>
      <c r="F28" s="368"/>
      <c r="G28" s="368"/>
      <c r="H28" s="368"/>
      <c r="I28" s="368"/>
    </row>
    <row r="29" spans="1:9" s="521" customFormat="1" ht="12" customHeight="1" thickBot="1">
      <c r="A29" s="512" t="s">
        <v>298</v>
      </c>
      <c r="B29" s="516" t="s">
        <v>502</v>
      </c>
      <c r="C29" s="103"/>
      <c r="D29" s="103"/>
      <c r="E29" s="103"/>
      <c r="F29" s="103"/>
      <c r="G29" s="103"/>
      <c r="H29" s="103"/>
      <c r="I29" s="103"/>
    </row>
    <row r="30" spans="1:9" s="521" customFormat="1" ht="12" customHeight="1" thickBot="1">
      <c r="A30" s="245" t="s">
        <v>25</v>
      </c>
      <c r="B30" s="153" t="s">
        <v>503</v>
      </c>
      <c r="C30" s="367">
        <f aca="true" t="shared" si="3" ref="C30:I30">+C31+C32+C33</f>
        <v>0</v>
      </c>
      <c r="D30" s="367">
        <f t="shared" si="3"/>
        <v>0</v>
      </c>
      <c r="E30" s="367">
        <f t="shared" si="3"/>
        <v>0</v>
      </c>
      <c r="F30" s="367">
        <f t="shared" si="3"/>
        <v>0</v>
      </c>
      <c r="G30" s="367">
        <f t="shared" si="3"/>
        <v>0</v>
      </c>
      <c r="H30" s="367">
        <f t="shared" si="3"/>
        <v>0</v>
      </c>
      <c r="I30" s="367">
        <f t="shared" si="3"/>
        <v>0</v>
      </c>
    </row>
    <row r="31" spans="1:9" s="521" customFormat="1" ht="12" customHeight="1">
      <c r="A31" s="513" t="s">
        <v>102</v>
      </c>
      <c r="B31" s="514" t="s">
        <v>323</v>
      </c>
      <c r="C31" s="96"/>
      <c r="D31" s="96"/>
      <c r="E31" s="96"/>
      <c r="F31" s="96"/>
      <c r="G31" s="96"/>
      <c r="H31" s="96"/>
      <c r="I31" s="96"/>
    </row>
    <row r="32" spans="1:9" s="521" customFormat="1" ht="12" customHeight="1">
      <c r="A32" s="513" t="s">
        <v>103</v>
      </c>
      <c r="B32" s="515" t="s">
        <v>324</v>
      </c>
      <c r="C32" s="368"/>
      <c r="D32" s="368"/>
      <c r="E32" s="368"/>
      <c r="F32" s="368"/>
      <c r="G32" s="368"/>
      <c r="H32" s="368"/>
      <c r="I32" s="368"/>
    </row>
    <row r="33" spans="1:9" s="521" customFormat="1" ht="12" customHeight="1" thickBot="1">
      <c r="A33" s="512" t="s">
        <v>104</v>
      </c>
      <c r="B33" s="171" t="s">
        <v>325</v>
      </c>
      <c r="C33" s="103"/>
      <c r="D33" s="103"/>
      <c r="E33" s="103"/>
      <c r="F33" s="103"/>
      <c r="G33" s="103"/>
      <c r="H33" s="103"/>
      <c r="I33" s="103"/>
    </row>
    <row r="34" spans="1:9" s="423" customFormat="1" ht="12" customHeight="1" thickBot="1">
      <c r="A34" s="245" t="s">
        <v>26</v>
      </c>
      <c r="B34" s="153" t="s">
        <v>438</v>
      </c>
      <c r="C34" s="392"/>
      <c r="D34" s="392"/>
      <c r="E34" s="392"/>
      <c r="F34" s="392"/>
      <c r="G34" s="392"/>
      <c r="H34" s="392"/>
      <c r="I34" s="392"/>
    </row>
    <row r="35" spans="1:9" s="423" customFormat="1" ht="12" customHeight="1" thickBot="1">
      <c r="A35" s="245" t="s">
        <v>27</v>
      </c>
      <c r="B35" s="153" t="s">
        <v>504</v>
      </c>
      <c r="C35" s="414"/>
      <c r="D35" s="414"/>
      <c r="E35" s="414"/>
      <c r="F35" s="414"/>
      <c r="G35" s="414"/>
      <c r="H35" s="414"/>
      <c r="I35" s="414"/>
    </row>
    <row r="36" spans="1:9" s="423" customFormat="1" ht="12" customHeight="1" thickBot="1">
      <c r="A36" s="237" t="s">
        <v>28</v>
      </c>
      <c r="B36" s="153" t="s">
        <v>505</v>
      </c>
      <c r="C36" s="415">
        <f aca="true" t="shared" si="4" ref="C36:I36">+C9+C20+C25+C26+C30+C34+C35</f>
        <v>0</v>
      </c>
      <c r="D36" s="415">
        <f t="shared" si="4"/>
        <v>705</v>
      </c>
      <c r="E36" s="415">
        <f t="shared" si="4"/>
        <v>705</v>
      </c>
      <c r="F36" s="415">
        <f t="shared" si="4"/>
        <v>733</v>
      </c>
      <c r="G36" s="415">
        <f t="shared" si="4"/>
        <v>1438</v>
      </c>
      <c r="H36" s="415">
        <f t="shared" si="4"/>
        <v>2</v>
      </c>
      <c r="I36" s="415">
        <f t="shared" si="4"/>
        <v>1440</v>
      </c>
    </row>
    <row r="37" spans="1:9" s="423" customFormat="1" ht="12" customHeight="1" thickBot="1">
      <c r="A37" s="282" t="s">
        <v>29</v>
      </c>
      <c r="B37" s="153" t="s">
        <v>506</v>
      </c>
      <c r="C37" s="415">
        <f aca="true" t="shared" si="5" ref="C37:I37">+C38+C39+C40</f>
        <v>54938</v>
      </c>
      <c r="D37" s="415">
        <f t="shared" si="5"/>
        <v>161</v>
      </c>
      <c r="E37" s="415">
        <f t="shared" si="5"/>
        <v>55099</v>
      </c>
      <c r="F37" s="415">
        <f t="shared" si="5"/>
        <v>213</v>
      </c>
      <c r="G37" s="415">
        <f t="shared" si="5"/>
        <v>55312</v>
      </c>
      <c r="H37" s="415">
        <f t="shared" si="5"/>
        <v>0</v>
      </c>
      <c r="I37" s="415">
        <f t="shared" si="5"/>
        <v>55312</v>
      </c>
    </row>
    <row r="38" spans="1:9" s="423" customFormat="1" ht="12" customHeight="1">
      <c r="A38" s="513" t="s">
        <v>507</v>
      </c>
      <c r="B38" s="514" t="s">
        <v>255</v>
      </c>
      <c r="C38" s="96">
        <v>9357</v>
      </c>
      <c r="D38" s="96"/>
      <c r="E38" s="96">
        <f>C38+D38</f>
        <v>9357</v>
      </c>
      <c r="F38" s="96"/>
      <c r="G38" s="96">
        <f>E38+F38</f>
        <v>9357</v>
      </c>
      <c r="H38" s="96"/>
      <c r="I38" s="96">
        <f>G38+H38</f>
        <v>9357</v>
      </c>
    </row>
    <row r="39" spans="1:9" s="423" customFormat="1" ht="12" customHeight="1">
      <c r="A39" s="513" t="s">
        <v>508</v>
      </c>
      <c r="B39" s="515" t="s">
        <v>3</v>
      </c>
      <c r="C39" s="368"/>
      <c r="D39" s="368"/>
      <c r="E39" s="96">
        <f>C39+D39</f>
        <v>0</v>
      </c>
      <c r="F39" s="368"/>
      <c r="G39" s="96">
        <f>E39+F39</f>
        <v>0</v>
      </c>
      <c r="H39" s="368"/>
      <c r="I39" s="96">
        <f>G39+H39</f>
        <v>0</v>
      </c>
    </row>
    <row r="40" spans="1:9" s="521" customFormat="1" ht="12" customHeight="1" thickBot="1">
      <c r="A40" s="512" t="s">
        <v>509</v>
      </c>
      <c r="B40" s="171" t="s">
        <v>510</v>
      </c>
      <c r="C40" s="103">
        <v>45581</v>
      </c>
      <c r="D40" s="103">
        <v>161</v>
      </c>
      <c r="E40" s="96">
        <f>C40+D40</f>
        <v>45742</v>
      </c>
      <c r="F40" s="103">
        <v>213</v>
      </c>
      <c r="G40" s="96">
        <f>E40+F40</f>
        <v>45955</v>
      </c>
      <c r="H40" s="103"/>
      <c r="I40" s="96">
        <f>G40+H40</f>
        <v>45955</v>
      </c>
    </row>
    <row r="41" spans="1:9" s="521" customFormat="1" ht="15" customHeight="1" thickBot="1">
      <c r="A41" s="282" t="s">
        <v>30</v>
      </c>
      <c r="B41" s="283" t="s">
        <v>511</v>
      </c>
      <c r="C41" s="418">
        <f aca="true" t="shared" si="6" ref="C41:I41">+C36+C37</f>
        <v>54938</v>
      </c>
      <c r="D41" s="418">
        <f t="shared" si="6"/>
        <v>866</v>
      </c>
      <c r="E41" s="418">
        <f t="shared" si="6"/>
        <v>55804</v>
      </c>
      <c r="F41" s="418">
        <f t="shared" si="6"/>
        <v>946</v>
      </c>
      <c r="G41" s="418">
        <f t="shared" si="6"/>
        <v>56750</v>
      </c>
      <c r="H41" s="418">
        <f t="shared" si="6"/>
        <v>2</v>
      </c>
      <c r="I41" s="418">
        <f t="shared" si="6"/>
        <v>56752</v>
      </c>
    </row>
    <row r="42" spans="1:9" s="521" customFormat="1" ht="15" customHeight="1">
      <c r="A42" s="284"/>
      <c r="B42" s="285"/>
      <c r="C42" s="416"/>
      <c r="D42" s="416"/>
      <c r="E42" s="416"/>
      <c r="F42" s="416"/>
      <c r="G42" s="416"/>
      <c r="H42" s="416"/>
      <c r="I42" s="416"/>
    </row>
    <row r="43" spans="1:9" ht="13.5" thickBot="1">
      <c r="A43" s="286"/>
      <c r="B43" s="287"/>
      <c r="C43" s="417"/>
      <c r="D43" s="417"/>
      <c r="E43" s="417"/>
      <c r="F43" s="417"/>
      <c r="G43" s="417"/>
      <c r="H43" s="417"/>
      <c r="I43" s="417"/>
    </row>
    <row r="44" spans="1:9" s="520" customFormat="1" ht="16.5" customHeight="1" thickBot="1">
      <c r="A44" s="288"/>
      <c r="B44" s="289" t="s">
        <v>63</v>
      </c>
      <c r="C44" s="418"/>
      <c r="D44" s="418"/>
      <c r="E44" s="418"/>
      <c r="F44" s="418"/>
      <c r="G44" s="418"/>
      <c r="H44" s="418"/>
      <c r="I44" s="418"/>
    </row>
    <row r="45" spans="1:9" s="522" customFormat="1" ht="12" customHeight="1" thickBot="1">
      <c r="A45" s="245" t="s">
        <v>21</v>
      </c>
      <c r="B45" s="153" t="s">
        <v>512</v>
      </c>
      <c r="C45" s="367">
        <f aca="true" t="shared" si="7" ref="C45:I45">SUM(C46:C50)</f>
        <v>54938</v>
      </c>
      <c r="D45" s="367">
        <f t="shared" si="7"/>
        <v>866</v>
      </c>
      <c r="E45" s="367">
        <f t="shared" si="7"/>
        <v>55804</v>
      </c>
      <c r="F45" s="367">
        <f t="shared" si="7"/>
        <v>946</v>
      </c>
      <c r="G45" s="367">
        <f t="shared" si="7"/>
        <v>56750</v>
      </c>
      <c r="H45" s="367">
        <f t="shared" si="7"/>
        <v>-21</v>
      </c>
      <c r="I45" s="367">
        <f t="shared" si="7"/>
        <v>56729</v>
      </c>
    </row>
    <row r="46" spans="1:9" ht="12" customHeight="1">
      <c r="A46" s="512" t="s">
        <v>109</v>
      </c>
      <c r="B46" s="9" t="s">
        <v>52</v>
      </c>
      <c r="C46" s="96">
        <v>29352</v>
      </c>
      <c r="D46" s="96">
        <v>605</v>
      </c>
      <c r="E46" s="96">
        <f>C46+D46</f>
        <v>29957</v>
      </c>
      <c r="F46" s="96">
        <v>651</v>
      </c>
      <c r="G46" s="96">
        <f>E46+F46</f>
        <v>30608</v>
      </c>
      <c r="H46" s="96"/>
      <c r="I46" s="96">
        <f>G46+H46</f>
        <v>30608</v>
      </c>
    </row>
    <row r="47" spans="1:9" ht="12" customHeight="1">
      <c r="A47" s="512" t="s">
        <v>110</v>
      </c>
      <c r="B47" s="8" t="s">
        <v>196</v>
      </c>
      <c r="C47" s="99">
        <v>8357</v>
      </c>
      <c r="D47" s="99">
        <v>170</v>
      </c>
      <c r="E47" s="96">
        <f>C47+D47</f>
        <v>8527</v>
      </c>
      <c r="F47" s="99">
        <v>186</v>
      </c>
      <c r="G47" s="96">
        <f>E47+F47</f>
        <v>8713</v>
      </c>
      <c r="H47" s="99"/>
      <c r="I47" s="96">
        <f>G47+H47</f>
        <v>8713</v>
      </c>
    </row>
    <row r="48" spans="1:9" ht="12" customHeight="1">
      <c r="A48" s="512" t="s">
        <v>111</v>
      </c>
      <c r="B48" s="8" t="s">
        <v>152</v>
      </c>
      <c r="C48" s="99">
        <v>17229</v>
      </c>
      <c r="D48" s="99">
        <v>91</v>
      </c>
      <c r="E48" s="96">
        <f>C48+D48</f>
        <v>17320</v>
      </c>
      <c r="F48" s="99">
        <v>109</v>
      </c>
      <c r="G48" s="96">
        <f>E48+F48</f>
        <v>17429</v>
      </c>
      <c r="H48" s="99">
        <v>-21</v>
      </c>
      <c r="I48" s="96">
        <f>G48+H48</f>
        <v>17408</v>
      </c>
    </row>
    <row r="49" spans="1:9" ht="12" customHeight="1">
      <c r="A49" s="512" t="s">
        <v>112</v>
      </c>
      <c r="B49" s="8" t="s">
        <v>197</v>
      </c>
      <c r="C49" s="99"/>
      <c r="D49" s="99"/>
      <c r="E49" s="96">
        <f>C49+D49</f>
        <v>0</v>
      </c>
      <c r="F49" s="99"/>
      <c r="G49" s="96">
        <f>E49+F49</f>
        <v>0</v>
      </c>
      <c r="H49" s="99"/>
      <c r="I49" s="96">
        <f>G49+H49</f>
        <v>0</v>
      </c>
    </row>
    <row r="50" spans="1:9" ht="12" customHeight="1" thickBot="1">
      <c r="A50" s="512" t="s">
        <v>161</v>
      </c>
      <c r="B50" s="8" t="s">
        <v>198</v>
      </c>
      <c r="C50" s="99"/>
      <c r="D50" s="99"/>
      <c r="E50" s="99"/>
      <c r="F50" s="99"/>
      <c r="G50" s="99"/>
      <c r="H50" s="99"/>
      <c r="I50" s="99"/>
    </row>
    <row r="51" spans="1:9" ht="12" customHeight="1" thickBot="1">
      <c r="A51" s="245" t="s">
        <v>22</v>
      </c>
      <c r="B51" s="153" t="s">
        <v>513</v>
      </c>
      <c r="C51" s="367">
        <f aca="true" t="shared" si="8" ref="C51:I51">SUM(C52:C54)</f>
        <v>0</v>
      </c>
      <c r="D51" s="367">
        <f t="shared" si="8"/>
        <v>0</v>
      </c>
      <c r="E51" s="367">
        <f t="shared" si="8"/>
        <v>0</v>
      </c>
      <c r="F51" s="367">
        <f t="shared" si="8"/>
        <v>0</v>
      </c>
      <c r="G51" s="367">
        <f t="shared" si="8"/>
        <v>0</v>
      </c>
      <c r="H51" s="367">
        <f t="shared" si="8"/>
        <v>23</v>
      </c>
      <c r="I51" s="367">
        <f t="shared" si="8"/>
        <v>23</v>
      </c>
    </row>
    <row r="52" spans="1:9" s="522" customFormat="1" ht="12" customHeight="1">
      <c r="A52" s="512" t="s">
        <v>115</v>
      </c>
      <c r="B52" s="9" t="s">
        <v>245</v>
      </c>
      <c r="C52" s="96"/>
      <c r="D52" s="96"/>
      <c r="E52" s="96"/>
      <c r="F52" s="96"/>
      <c r="G52" s="96"/>
      <c r="H52" s="96">
        <v>23</v>
      </c>
      <c r="I52" s="96">
        <v>23</v>
      </c>
    </row>
    <row r="53" spans="1:9" ht="12" customHeight="1">
      <c r="A53" s="512" t="s">
        <v>116</v>
      </c>
      <c r="B53" s="8" t="s">
        <v>200</v>
      </c>
      <c r="C53" s="99"/>
      <c r="D53" s="99"/>
      <c r="E53" s="99"/>
      <c r="F53" s="99"/>
      <c r="G53" s="99"/>
      <c r="H53" s="99"/>
      <c r="I53" s="99"/>
    </row>
    <row r="54" spans="1:9" ht="12" customHeight="1">
      <c r="A54" s="512" t="s">
        <v>117</v>
      </c>
      <c r="B54" s="8" t="s">
        <v>64</v>
      </c>
      <c r="C54" s="99"/>
      <c r="D54" s="99"/>
      <c r="E54" s="99"/>
      <c r="F54" s="99"/>
      <c r="G54" s="99"/>
      <c r="H54" s="99"/>
      <c r="I54" s="99"/>
    </row>
    <row r="55" spans="1:9" ht="12" customHeight="1" thickBot="1">
      <c r="A55" s="512" t="s">
        <v>118</v>
      </c>
      <c r="B55" s="8" t="s">
        <v>4</v>
      </c>
      <c r="C55" s="99"/>
      <c r="D55" s="99"/>
      <c r="E55" s="99"/>
      <c r="F55" s="99"/>
      <c r="G55" s="99"/>
      <c r="H55" s="99"/>
      <c r="I55" s="99"/>
    </row>
    <row r="56" spans="1:9" ht="15" customHeight="1" thickBot="1">
      <c r="A56" s="245" t="s">
        <v>23</v>
      </c>
      <c r="B56" s="290" t="s">
        <v>514</v>
      </c>
      <c r="C56" s="419">
        <f aca="true" t="shared" si="9" ref="C56:I56">+C45+C51</f>
        <v>54938</v>
      </c>
      <c r="D56" s="419">
        <f t="shared" si="9"/>
        <v>866</v>
      </c>
      <c r="E56" s="419">
        <f t="shared" si="9"/>
        <v>55804</v>
      </c>
      <c r="F56" s="419">
        <f t="shared" si="9"/>
        <v>946</v>
      </c>
      <c r="G56" s="419">
        <f t="shared" si="9"/>
        <v>56750</v>
      </c>
      <c r="H56" s="419">
        <f t="shared" si="9"/>
        <v>2</v>
      </c>
      <c r="I56" s="419">
        <f t="shared" si="9"/>
        <v>56752</v>
      </c>
    </row>
    <row r="57" spans="3:9" ht="13.5" thickBot="1">
      <c r="C57" s="420"/>
      <c r="D57" s="420"/>
      <c r="E57" s="420"/>
      <c r="F57" s="420"/>
      <c r="G57" s="420"/>
      <c r="H57" s="420"/>
      <c r="I57" s="420"/>
    </row>
    <row r="58" spans="1:9" ht="15" customHeight="1" thickBot="1">
      <c r="A58" s="293" t="s">
        <v>221</v>
      </c>
      <c r="B58" s="294"/>
      <c r="C58" s="150">
        <v>10</v>
      </c>
      <c r="D58" s="150">
        <v>10</v>
      </c>
      <c r="E58" s="150">
        <v>10</v>
      </c>
      <c r="F58" s="150">
        <v>10</v>
      </c>
      <c r="G58" s="150">
        <v>10</v>
      </c>
      <c r="H58" s="150">
        <v>10</v>
      </c>
      <c r="I58" s="150">
        <v>10</v>
      </c>
    </row>
    <row r="59" spans="1:9" ht="14.25" customHeight="1" thickBot="1">
      <c r="A59" s="293" t="s">
        <v>222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</row>
  </sheetData>
  <sheetProtection formatCells="0"/>
  <mergeCells count="2">
    <mergeCell ref="B3:H3"/>
    <mergeCell ref="B4:H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20" sqref="F2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590</v>
      </c>
    </row>
    <row r="2" spans="1:3" s="518" customFormat="1" ht="25.5" customHeight="1">
      <c r="A2" s="465" t="s">
        <v>219</v>
      </c>
      <c r="B2" s="406" t="s">
        <v>540</v>
      </c>
      <c r="C2" s="421" t="s">
        <v>67</v>
      </c>
    </row>
    <row r="3" spans="1:3" s="518" customFormat="1" ht="24.75" thickBot="1">
      <c r="A3" s="510" t="s">
        <v>218</v>
      </c>
      <c r="B3" s="407" t="s">
        <v>517</v>
      </c>
      <c r="C3" s="422" t="s">
        <v>67</v>
      </c>
    </row>
    <row r="4" spans="1:3" s="519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277" t="s">
        <v>60</v>
      </c>
    </row>
    <row r="6" spans="1:3" s="520" customFormat="1" ht="12.75" customHeight="1" thickBot="1">
      <c r="A6" s="237">
        <v>1</v>
      </c>
      <c r="B6" s="238">
        <v>2</v>
      </c>
      <c r="C6" s="239">
        <v>3</v>
      </c>
    </row>
    <row r="7" spans="1:3" s="520" customFormat="1" ht="15.75" customHeight="1" thickBot="1">
      <c r="A7" s="278"/>
      <c r="B7" s="279" t="s">
        <v>61</v>
      </c>
      <c r="C7" s="280"/>
    </row>
    <row r="8" spans="1:3" s="423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3" customFormat="1" ht="12" customHeight="1">
      <c r="A9" s="511" t="s">
        <v>109</v>
      </c>
      <c r="B9" s="10" t="s">
        <v>309</v>
      </c>
      <c r="C9" s="412"/>
    </row>
    <row r="10" spans="1:3" s="423" customFormat="1" ht="12" customHeight="1">
      <c r="A10" s="512" t="s">
        <v>110</v>
      </c>
      <c r="B10" s="8" t="s">
        <v>310</v>
      </c>
      <c r="C10" s="365"/>
    </row>
    <row r="11" spans="1:3" s="423" customFormat="1" ht="12" customHeight="1">
      <c r="A11" s="512" t="s">
        <v>111</v>
      </c>
      <c r="B11" s="8" t="s">
        <v>311</v>
      </c>
      <c r="C11" s="365"/>
    </row>
    <row r="12" spans="1:3" s="423" customFormat="1" ht="12" customHeight="1">
      <c r="A12" s="512" t="s">
        <v>112</v>
      </c>
      <c r="B12" s="8" t="s">
        <v>312</v>
      </c>
      <c r="C12" s="365"/>
    </row>
    <row r="13" spans="1:3" s="423" customFormat="1" ht="12" customHeight="1">
      <c r="A13" s="512" t="s">
        <v>161</v>
      </c>
      <c r="B13" s="8" t="s">
        <v>313</v>
      </c>
      <c r="C13" s="365"/>
    </row>
    <row r="14" spans="1:3" s="423" customFormat="1" ht="12" customHeight="1">
      <c r="A14" s="512" t="s">
        <v>113</v>
      </c>
      <c r="B14" s="8" t="s">
        <v>495</v>
      </c>
      <c r="C14" s="365"/>
    </row>
    <row r="15" spans="1:3" s="423" customFormat="1" ht="12" customHeight="1">
      <c r="A15" s="512" t="s">
        <v>114</v>
      </c>
      <c r="B15" s="7" t="s">
        <v>496</v>
      </c>
      <c r="C15" s="365"/>
    </row>
    <row r="16" spans="1:3" s="423" customFormat="1" ht="12" customHeight="1">
      <c r="A16" s="512" t="s">
        <v>124</v>
      </c>
      <c r="B16" s="8" t="s">
        <v>316</v>
      </c>
      <c r="C16" s="413"/>
    </row>
    <row r="17" spans="1:3" s="521" customFormat="1" ht="12" customHeight="1">
      <c r="A17" s="512" t="s">
        <v>125</v>
      </c>
      <c r="B17" s="8" t="s">
        <v>317</v>
      </c>
      <c r="C17" s="365"/>
    </row>
    <row r="18" spans="1:3" s="521" customFormat="1" ht="12" customHeight="1" thickBot="1">
      <c r="A18" s="512" t="s">
        <v>126</v>
      </c>
      <c r="B18" s="7" t="s">
        <v>318</v>
      </c>
      <c r="C18" s="366"/>
    </row>
    <row r="19" spans="1:3" s="423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1" customFormat="1" ht="12" customHeight="1">
      <c r="A20" s="512" t="s">
        <v>115</v>
      </c>
      <c r="B20" s="9" t="s">
        <v>284</v>
      </c>
      <c r="C20" s="365"/>
    </row>
    <row r="21" spans="1:3" s="521" customFormat="1" ht="12" customHeight="1">
      <c r="A21" s="512" t="s">
        <v>116</v>
      </c>
      <c r="B21" s="8" t="s">
        <v>498</v>
      </c>
      <c r="C21" s="365"/>
    </row>
    <row r="22" spans="1:3" s="521" customFormat="1" ht="12" customHeight="1">
      <c r="A22" s="512" t="s">
        <v>117</v>
      </c>
      <c r="B22" s="8" t="s">
        <v>499</v>
      </c>
      <c r="C22" s="365"/>
    </row>
    <row r="23" spans="1:3" s="521" customFormat="1" ht="12" customHeight="1" thickBot="1">
      <c r="A23" s="512" t="s">
        <v>118</v>
      </c>
      <c r="B23" s="8" t="s">
        <v>2</v>
      </c>
      <c r="C23" s="365"/>
    </row>
    <row r="24" spans="1:3" s="521" customFormat="1" ht="12" customHeight="1" thickBot="1">
      <c r="A24" s="245" t="s">
        <v>23</v>
      </c>
      <c r="B24" s="153" t="s">
        <v>187</v>
      </c>
      <c r="C24" s="392"/>
    </row>
    <row r="25" spans="1:3" s="521" customFormat="1" ht="12" customHeight="1" thickBot="1">
      <c r="A25" s="245" t="s">
        <v>24</v>
      </c>
      <c r="B25" s="153" t="s">
        <v>500</v>
      </c>
      <c r="C25" s="367">
        <f>+C26+C27</f>
        <v>0</v>
      </c>
    </row>
    <row r="26" spans="1:3" s="521" customFormat="1" ht="12" customHeight="1">
      <c r="A26" s="513" t="s">
        <v>294</v>
      </c>
      <c r="B26" s="514" t="s">
        <v>498</v>
      </c>
      <c r="C26" s="96"/>
    </row>
    <row r="27" spans="1:3" s="521" customFormat="1" ht="12" customHeight="1">
      <c r="A27" s="513" t="s">
        <v>297</v>
      </c>
      <c r="B27" s="515" t="s">
        <v>501</v>
      </c>
      <c r="C27" s="368"/>
    </row>
    <row r="28" spans="1:3" s="521" customFormat="1" ht="12" customHeight="1" thickBot="1">
      <c r="A28" s="512" t="s">
        <v>298</v>
      </c>
      <c r="B28" s="516" t="s">
        <v>502</v>
      </c>
      <c r="C28" s="103"/>
    </row>
    <row r="29" spans="1:3" s="521" customFormat="1" ht="12" customHeight="1" thickBot="1">
      <c r="A29" s="245" t="s">
        <v>25</v>
      </c>
      <c r="B29" s="153" t="s">
        <v>503</v>
      </c>
      <c r="C29" s="367">
        <f>+C30+C31+C32</f>
        <v>0</v>
      </c>
    </row>
    <row r="30" spans="1:3" s="521" customFormat="1" ht="12" customHeight="1">
      <c r="A30" s="513" t="s">
        <v>102</v>
      </c>
      <c r="B30" s="514" t="s">
        <v>323</v>
      </c>
      <c r="C30" s="96"/>
    </row>
    <row r="31" spans="1:3" s="521" customFormat="1" ht="12" customHeight="1">
      <c r="A31" s="513" t="s">
        <v>103</v>
      </c>
      <c r="B31" s="515" t="s">
        <v>324</v>
      </c>
      <c r="C31" s="368"/>
    </row>
    <row r="32" spans="1:3" s="521" customFormat="1" ht="12" customHeight="1" thickBot="1">
      <c r="A32" s="512" t="s">
        <v>104</v>
      </c>
      <c r="B32" s="171" t="s">
        <v>325</v>
      </c>
      <c r="C32" s="103"/>
    </row>
    <row r="33" spans="1:3" s="423" customFormat="1" ht="12" customHeight="1" thickBot="1">
      <c r="A33" s="245" t="s">
        <v>26</v>
      </c>
      <c r="B33" s="153" t="s">
        <v>438</v>
      </c>
      <c r="C33" s="392"/>
    </row>
    <row r="34" spans="1:3" s="423" customFormat="1" ht="12" customHeight="1" thickBot="1">
      <c r="A34" s="245" t="s">
        <v>27</v>
      </c>
      <c r="B34" s="153" t="s">
        <v>504</v>
      </c>
      <c r="C34" s="414"/>
    </row>
    <row r="35" spans="1:3" s="423" customFormat="1" ht="12" customHeight="1" thickBot="1">
      <c r="A35" s="237" t="s">
        <v>28</v>
      </c>
      <c r="B35" s="153" t="s">
        <v>505</v>
      </c>
      <c r="C35" s="415">
        <f>+C8+C19+C24+C25+C29+C33+C34</f>
        <v>0</v>
      </c>
    </row>
    <row r="36" spans="1:3" s="423" customFormat="1" ht="12" customHeight="1" thickBot="1">
      <c r="A36" s="282" t="s">
        <v>29</v>
      </c>
      <c r="B36" s="153" t="s">
        <v>506</v>
      </c>
      <c r="C36" s="415">
        <f>+C37+C38+C39</f>
        <v>52615</v>
      </c>
    </row>
    <row r="37" spans="1:3" s="423" customFormat="1" ht="12" customHeight="1">
      <c r="A37" s="513" t="s">
        <v>507</v>
      </c>
      <c r="B37" s="514" t="s">
        <v>255</v>
      </c>
      <c r="C37" s="96">
        <v>7034</v>
      </c>
    </row>
    <row r="38" spans="1:3" s="423" customFormat="1" ht="12" customHeight="1">
      <c r="A38" s="513" t="s">
        <v>508</v>
      </c>
      <c r="B38" s="515" t="s">
        <v>3</v>
      </c>
      <c r="C38" s="368"/>
    </row>
    <row r="39" spans="1:3" s="521" customFormat="1" ht="12" customHeight="1" thickBot="1">
      <c r="A39" s="512" t="s">
        <v>509</v>
      </c>
      <c r="B39" s="171" t="s">
        <v>510</v>
      </c>
      <c r="C39" s="103">
        <v>45581</v>
      </c>
    </row>
    <row r="40" spans="1:3" s="521" customFormat="1" ht="15" customHeight="1" thickBot="1">
      <c r="A40" s="282" t="s">
        <v>30</v>
      </c>
      <c r="B40" s="283" t="s">
        <v>511</v>
      </c>
      <c r="C40" s="418">
        <f>+C35+C36</f>
        <v>52615</v>
      </c>
    </row>
    <row r="41" spans="1:3" s="521" customFormat="1" ht="15" customHeight="1">
      <c r="A41" s="284"/>
      <c r="B41" s="285"/>
      <c r="C41" s="416"/>
    </row>
    <row r="42" spans="1:3" ht="13.5" thickBot="1">
      <c r="A42" s="286"/>
      <c r="B42" s="287"/>
      <c r="C42" s="417"/>
    </row>
    <row r="43" spans="1:3" s="520" customFormat="1" ht="16.5" customHeight="1" thickBot="1">
      <c r="A43" s="288"/>
      <c r="B43" s="289" t="s">
        <v>63</v>
      </c>
      <c r="C43" s="418"/>
    </row>
    <row r="44" spans="1:3" s="522" customFormat="1" ht="12" customHeight="1" thickBot="1">
      <c r="A44" s="245" t="s">
        <v>21</v>
      </c>
      <c r="B44" s="153" t="s">
        <v>512</v>
      </c>
      <c r="C44" s="367">
        <f>SUM(C45:C49)</f>
        <v>52615</v>
      </c>
    </row>
    <row r="45" spans="1:3" ht="12" customHeight="1">
      <c r="A45" s="512" t="s">
        <v>109</v>
      </c>
      <c r="B45" s="9" t="s">
        <v>52</v>
      </c>
      <c r="C45" s="96">
        <v>28152</v>
      </c>
    </row>
    <row r="46" spans="1:3" ht="12" customHeight="1">
      <c r="A46" s="512" t="s">
        <v>110</v>
      </c>
      <c r="B46" s="8" t="s">
        <v>196</v>
      </c>
      <c r="C46" s="99">
        <v>7743</v>
      </c>
    </row>
    <row r="47" spans="1:3" ht="12" customHeight="1">
      <c r="A47" s="512" t="s">
        <v>111</v>
      </c>
      <c r="B47" s="8" t="s">
        <v>152</v>
      </c>
      <c r="C47" s="99">
        <v>16720</v>
      </c>
    </row>
    <row r="48" spans="1:3" ht="12" customHeight="1">
      <c r="A48" s="512" t="s">
        <v>112</v>
      </c>
      <c r="B48" s="8" t="s">
        <v>197</v>
      </c>
      <c r="C48" s="99"/>
    </row>
    <row r="49" spans="1:3" ht="12" customHeight="1" thickBot="1">
      <c r="A49" s="512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513</v>
      </c>
      <c r="C50" s="367">
        <f>SUM(C51:C53)</f>
        <v>0</v>
      </c>
    </row>
    <row r="51" spans="1:3" s="522" customFormat="1" ht="12" customHeight="1">
      <c r="A51" s="512" t="s">
        <v>115</v>
      </c>
      <c r="B51" s="9" t="s">
        <v>245</v>
      </c>
      <c r="C51" s="96"/>
    </row>
    <row r="52" spans="1:3" ht="12" customHeight="1">
      <c r="A52" s="512" t="s">
        <v>116</v>
      </c>
      <c r="B52" s="8" t="s">
        <v>200</v>
      </c>
      <c r="C52" s="99"/>
    </row>
    <row r="53" spans="1:3" ht="12" customHeight="1">
      <c r="A53" s="512" t="s">
        <v>117</v>
      </c>
      <c r="B53" s="8" t="s">
        <v>64</v>
      </c>
      <c r="C53" s="99"/>
    </row>
    <row r="54" spans="1:3" ht="12" customHeight="1" thickBot="1">
      <c r="A54" s="512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19">
        <f>+C44+C50</f>
        <v>52615</v>
      </c>
    </row>
    <row r="56" ht="13.5" thickBot="1">
      <c r="C56" s="420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9" sqref="E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591</v>
      </c>
    </row>
    <row r="2" spans="1:3" s="518" customFormat="1" ht="25.5" customHeight="1">
      <c r="A2" s="465" t="s">
        <v>219</v>
      </c>
      <c r="B2" s="406" t="s">
        <v>540</v>
      </c>
      <c r="C2" s="421" t="s">
        <v>67</v>
      </c>
    </row>
    <row r="3" spans="1:3" s="518" customFormat="1" ht="24.75" thickBot="1">
      <c r="A3" s="510" t="s">
        <v>218</v>
      </c>
      <c r="B3" s="407" t="s">
        <v>518</v>
      </c>
      <c r="C3" s="422" t="s">
        <v>68</v>
      </c>
    </row>
    <row r="4" spans="1:3" s="519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277" t="s">
        <v>60</v>
      </c>
    </row>
    <row r="6" spans="1:3" s="520" customFormat="1" ht="12.75" customHeight="1" thickBot="1">
      <c r="A6" s="237">
        <v>1</v>
      </c>
      <c r="B6" s="238">
        <v>2</v>
      </c>
      <c r="C6" s="239">
        <v>3</v>
      </c>
    </row>
    <row r="7" spans="1:3" s="520" customFormat="1" ht="15.75" customHeight="1" thickBot="1">
      <c r="A7" s="278"/>
      <c r="B7" s="279" t="s">
        <v>61</v>
      </c>
      <c r="C7" s="280"/>
    </row>
    <row r="8" spans="1:3" s="423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3" customFormat="1" ht="12" customHeight="1">
      <c r="A9" s="511" t="s">
        <v>109</v>
      </c>
      <c r="B9" s="10" t="s">
        <v>309</v>
      </c>
      <c r="C9" s="412"/>
    </row>
    <row r="10" spans="1:3" s="423" customFormat="1" ht="12" customHeight="1">
      <c r="A10" s="512" t="s">
        <v>110</v>
      </c>
      <c r="B10" s="8" t="s">
        <v>310</v>
      </c>
      <c r="C10" s="365"/>
    </row>
    <row r="11" spans="1:3" s="423" customFormat="1" ht="12" customHeight="1">
      <c r="A11" s="512" t="s">
        <v>111</v>
      </c>
      <c r="B11" s="8" t="s">
        <v>311</v>
      </c>
      <c r="C11" s="365"/>
    </row>
    <row r="12" spans="1:3" s="423" customFormat="1" ht="12" customHeight="1">
      <c r="A12" s="512" t="s">
        <v>112</v>
      </c>
      <c r="B12" s="8" t="s">
        <v>312</v>
      </c>
      <c r="C12" s="365"/>
    </row>
    <row r="13" spans="1:3" s="423" customFormat="1" ht="12" customHeight="1">
      <c r="A13" s="512" t="s">
        <v>161</v>
      </c>
      <c r="B13" s="8" t="s">
        <v>313</v>
      </c>
      <c r="C13" s="365"/>
    </row>
    <row r="14" spans="1:3" s="423" customFormat="1" ht="12" customHeight="1">
      <c r="A14" s="512" t="s">
        <v>113</v>
      </c>
      <c r="B14" s="8" t="s">
        <v>495</v>
      </c>
      <c r="C14" s="365"/>
    </row>
    <row r="15" spans="1:3" s="423" customFormat="1" ht="12" customHeight="1">
      <c r="A15" s="512" t="s">
        <v>114</v>
      </c>
      <c r="B15" s="7" t="s">
        <v>496</v>
      </c>
      <c r="C15" s="365"/>
    </row>
    <row r="16" spans="1:3" s="423" customFormat="1" ht="12" customHeight="1">
      <c r="A16" s="512" t="s">
        <v>124</v>
      </c>
      <c r="B16" s="8" t="s">
        <v>316</v>
      </c>
      <c r="C16" s="413"/>
    </row>
    <row r="17" spans="1:3" s="521" customFormat="1" ht="12" customHeight="1">
      <c r="A17" s="512" t="s">
        <v>125</v>
      </c>
      <c r="B17" s="8" t="s">
        <v>317</v>
      </c>
      <c r="C17" s="365"/>
    </row>
    <row r="18" spans="1:3" s="521" customFormat="1" ht="12" customHeight="1" thickBot="1">
      <c r="A18" s="512" t="s">
        <v>126</v>
      </c>
      <c r="B18" s="7" t="s">
        <v>318</v>
      </c>
      <c r="C18" s="366"/>
    </row>
    <row r="19" spans="1:3" s="423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1" customFormat="1" ht="12" customHeight="1">
      <c r="A20" s="512" t="s">
        <v>115</v>
      </c>
      <c r="B20" s="9" t="s">
        <v>284</v>
      </c>
      <c r="C20" s="365"/>
    </row>
    <row r="21" spans="1:3" s="521" customFormat="1" ht="12" customHeight="1">
      <c r="A21" s="512" t="s">
        <v>116</v>
      </c>
      <c r="B21" s="8" t="s">
        <v>498</v>
      </c>
      <c r="C21" s="365"/>
    </row>
    <row r="22" spans="1:3" s="521" customFormat="1" ht="12" customHeight="1">
      <c r="A22" s="512" t="s">
        <v>117</v>
      </c>
      <c r="B22" s="8" t="s">
        <v>499</v>
      </c>
      <c r="C22" s="365"/>
    </row>
    <row r="23" spans="1:3" s="521" customFormat="1" ht="12" customHeight="1" thickBot="1">
      <c r="A23" s="512" t="s">
        <v>118</v>
      </c>
      <c r="B23" s="8" t="s">
        <v>2</v>
      </c>
      <c r="C23" s="365"/>
    </row>
    <row r="24" spans="1:3" s="521" customFormat="1" ht="12" customHeight="1" thickBot="1">
      <c r="A24" s="245" t="s">
        <v>23</v>
      </c>
      <c r="B24" s="153" t="s">
        <v>187</v>
      </c>
      <c r="C24" s="392"/>
    </row>
    <row r="25" spans="1:3" s="521" customFormat="1" ht="12" customHeight="1" thickBot="1">
      <c r="A25" s="245" t="s">
        <v>24</v>
      </c>
      <c r="B25" s="153" t="s">
        <v>500</v>
      </c>
      <c r="C25" s="367">
        <f>+C26+C27</f>
        <v>0</v>
      </c>
    </row>
    <row r="26" spans="1:3" s="521" customFormat="1" ht="12" customHeight="1">
      <c r="A26" s="513" t="s">
        <v>294</v>
      </c>
      <c r="B26" s="514" t="s">
        <v>498</v>
      </c>
      <c r="C26" s="96"/>
    </row>
    <row r="27" spans="1:3" s="521" customFormat="1" ht="12" customHeight="1">
      <c r="A27" s="513" t="s">
        <v>297</v>
      </c>
      <c r="B27" s="515" t="s">
        <v>501</v>
      </c>
      <c r="C27" s="368"/>
    </row>
    <row r="28" spans="1:3" s="521" customFormat="1" ht="12" customHeight="1" thickBot="1">
      <c r="A28" s="512" t="s">
        <v>298</v>
      </c>
      <c r="B28" s="516" t="s">
        <v>502</v>
      </c>
      <c r="C28" s="103"/>
    </row>
    <row r="29" spans="1:3" s="521" customFormat="1" ht="12" customHeight="1" thickBot="1">
      <c r="A29" s="245" t="s">
        <v>25</v>
      </c>
      <c r="B29" s="153" t="s">
        <v>503</v>
      </c>
      <c r="C29" s="367">
        <f>+C30+C31+C32</f>
        <v>0</v>
      </c>
    </row>
    <row r="30" spans="1:3" s="521" customFormat="1" ht="12" customHeight="1">
      <c r="A30" s="513" t="s">
        <v>102</v>
      </c>
      <c r="B30" s="514" t="s">
        <v>323</v>
      </c>
      <c r="C30" s="96"/>
    </row>
    <row r="31" spans="1:3" s="521" customFormat="1" ht="12" customHeight="1">
      <c r="A31" s="513" t="s">
        <v>103</v>
      </c>
      <c r="B31" s="515" t="s">
        <v>324</v>
      </c>
      <c r="C31" s="368"/>
    </row>
    <row r="32" spans="1:3" s="521" customFormat="1" ht="12" customHeight="1" thickBot="1">
      <c r="A32" s="512" t="s">
        <v>104</v>
      </c>
      <c r="B32" s="171" t="s">
        <v>325</v>
      </c>
      <c r="C32" s="103"/>
    </row>
    <row r="33" spans="1:3" s="423" customFormat="1" ht="12" customHeight="1" thickBot="1">
      <c r="A33" s="245" t="s">
        <v>26</v>
      </c>
      <c r="B33" s="153" t="s">
        <v>438</v>
      </c>
      <c r="C33" s="392"/>
    </row>
    <row r="34" spans="1:3" s="423" customFormat="1" ht="12" customHeight="1" thickBot="1">
      <c r="A34" s="245" t="s">
        <v>27</v>
      </c>
      <c r="B34" s="153" t="s">
        <v>504</v>
      </c>
      <c r="C34" s="414"/>
    </row>
    <row r="35" spans="1:3" s="423" customFormat="1" ht="12" customHeight="1" thickBot="1">
      <c r="A35" s="237" t="s">
        <v>28</v>
      </c>
      <c r="B35" s="153" t="s">
        <v>505</v>
      </c>
      <c r="C35" s="415">
        <f>+C8+C19+C24+C25+C29+C33+C34</f>
        <v>0</v>
      </c>
    </row>
    <row r="36" spans="1:3" s="423" customFormat="1" ht="12" customHeight="1" thickBot="1">
      <c r="A36" s="282" t="s">
        <v>29</v>
      </c>
      <c r="B36" s="153" t="s">
        <v>506</v>
      </c>
      <c r="C36" s="415">
        <f>+C37+C38+C39</f>
        <v>2323</v>
      </c>
    </row>
    <row r="37" spans="1:3" s="423" customFormat="1" ht="12" customHeight="1">
      <c r="A37" s="513" t="s">
        <v>507</v>
      </c>
      <c r="B37" s="514" t="s">
        <v>255</v>
      </c>
      <c r="C37" s="96">
        <v>2323</v>
      </c>
    </row>
    <row r="38" spans="1:3" s="423" customFormat="1" ht="12" customHeight="1">
      <c r="A38" s="513" t="s">
        <v>508</v>
      </c>
      <c r="B38" s="515" t="s">
        <v>3</v>
      </c>
      <c r="C38" s="368"/>
    </row>
    <row r="39" spans="1:3" s="521" customFormat="1" ht="12" customHeight="1" thickBot="1">
      <c r="A39" s="512" t="s">
        <v>509</v>
      </c>
      <c r="B39" s="171" t="s">
        <v>510</v>
      </c>
      <c r="C39" s="103"/>
    </row>
    <row r="40" spans="1:3" s="521" customFormat="1" ht="15" customHeight="1" thickBot="1">
      <c r="A40" s="282" t="s">
        <v>30</v>
      </c>
      <c r="B40" s="283" t="s">
        <v>511</v>
      </c>
      <c r="C40" s="418">
        <f>+C35+C36</f>
        <v>2323</v>
      </c>
    </row>
    <row r="41" spans="1:3" s="521" customFormat="1" ht="15" customHeight="1">
      <c r="A41" s="284"/>
      <c r="B41" s="285"/>
      <c r="C41" s="416"/>
    </row>
    <row r="42" spans="1:3" ht="13.5" thickBot="1">
      <c r="A42" s="286"/>
      <c r="B42" s="287"/>
      <c r="C42" s="417"/>
    </row>
    <row r="43" spans="1:3" s="520" customFormat="1" ht="16.5" customHeight="1" thickBot="1">
      <c r="A43" s="288"/>
      <c r="B43" s="289" t="s">
        <v>63</v>
      </c>
      <c r="C43" s="418"/>
    </row>
    <row r="44" spans="1:3" s="522" customFormat="1" ht="12" customHeight="1" thickBot="1">
      <c r="A44" s="245" t="s">
        <v>21</v>
      </c>
      <c r="B44" s="153" t="s">
        <v>512</v>
      </c>
      <c r="C44" s="367">
        <f>SUM(C45:C49)</f>
        <v>2323</v>
      </c>
    </row>
    <row r="45" spans="1:3" ht="12" customHeight="1">
      <c r="A45" s="512" t="s">
        <v>109</v>
      </c>
      <c r="B45" s="9" t="s">
        <v>52</v>
      </c>
      <c r="C45" s="96">
        <v>1200</v>
      </c>
    </row>
    <row r="46" spans="1:3" ht="12" customHeight="1">
      <c r="A46" s="512" t="s">
        <v>110</v>
      </c>
      <c r="B46" s="8" t="s">
        <v>196</v>
      </c>
      <c r="C46" s="99">
        <v>614</v>
      </c>
    </row>
    <row r="47" spans="1:3" ht="12" customHeight="1">
      <c r="A47" s="512" t="s">
        <v>111</v>
      </c>
      <c r="B47" s="8" t="s">
        <v>152</v>
      </c>
      <c r="C47" s="99">
        <v>509</v>
      </c>
    </row>
    <row r="48" spans="1:3" ht="12" customHeight="1">
      <c r="A48" s="512" t="s">
        <v>112</v>
      </c>
      <c r="B48" s="8" t="s">
        <v>197</v>
      </c>
      <c r="C48" s="99"/>
    </row>
    <row r="49" spans="1:3" ht="12" customHeight="1" thickBot="1">
      <c r="A49" s="512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513</v>
      </c>
      <c r="C50" s="367">
        <f>SUM(C51:C53)</f>
        <v>0</v>
      </c>
    </row>
    <row r="51" spans="1:3" s="522" customFormat="1" ht="12" customHeight="1">
      <c r="A51" s="512" t="s">
        <v>115</v>
      </c>
      <c r="B51" s="9" t="s">
        <v>245</v>
      </c>
      <c r="C51" s="96"/>
    </row>
    <row r="52" spans="1:3" ht="12" customHeight="1">
      <c r="A52" s="512" t="s">
        <v>116</v>
      </c>
      <c r="B52" s="8" t="s">
        <v>200</v>
      </c>
      <c r="C52" s="99"/>
    </row>
    <row r="53" spans="1:3" ht="12" customHeight="1">
      <c r="A53" s="512" t="s">
        <v>117</v>
      </c>
      <c r="B53" s="8" t="s">
        <v>64</v>
      </c>
      <c r="C53" s="99"/>
    </row>
    <row r="54" spans="1:3" ht="12" customHeight="1" thickBot="1">
      <c r="A54" s="512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19">
        <f>+C44+C50</f>
        <v>2323</v>
      </c>
    </row>
    <row r="56" ht="13.5" thickBot="1">
      <c r="C56" s="420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592</v>
      </c>
    </row>
    <row r="2" spans="1:3" s="518" customFormat="1" ht="25.5" customHeight="1">
      <c r="A2" s="465" t="s">
        <v>219</v>
      </c>
      <c r="B2" s="406" t="s">
        <v>540</v>
      </c>
      <c r="C2" s="421" t="s">
        <v>67</v>
      </c>
    </row>
    <row r="3" spans="1:3" s="518" customFormat="1" ht="24.75" thickBot="1">
      <c r="A3" s="510" t="s">
        <v>218</v>
      </c>
      <c r="B3" s="407" t="s">
        <v>519</v>
      </c>
      <c r="C3" s="422" t="s">
        <v>533</v>
      </c>
    </row>
    <row r="4" spans="1:3" s="519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277" t="s">
        <v>60</v>
      </c>
    </row>
    <row r="6" spans="1:3" s="520" customFormat="1" ht="12.75" customHeight="1" thickBot="1">
      <c r="A6" s="237">
        <v>1</v>
      </c>
      <c r="B6" s="238">
        <v>2</v>
      </c>
      <c r="C6" s="239">
        <v>3</v>
      </c>
    </row>
    <row r="7" spans="1:3" s="520" customFormat="1" ht="15.75" customHeight="1" thickBot="1">
      <c r="A7" s="278"/>
      <c r="B7" s="279" t="s">
        <v>61</v>
      </c>
      <c r="C7" s="280"/>
    </row>
    <row r="8" spans="1:3" s="423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3" customFormat="1" ht="12" customHeight="1">
      <c r="A9" s="511" t="s">
        <v>109</v>
      </c>
      <c r="B9" s="10" t="s">
        <v>309</v>
      </c>
      <c r="C9" s="412"/>
    </row>
    <row r="10" spans="1:3" s="423" customFormat="1" ht="12" customHeight="1">
      <c r="A10" s="512" t="s">
        <v>110</v>
      </c>
      <c r="B10" s="8" t="s">
        <v>310</v>
      </c>
      <c r="C10" s="365"/>
    </row>
    <row r="11" spans="1:3" s="423" customFormat="1" ht="12" customHeight="1">
      <c r="A11" s="512" t="s">
        <v>111</v>
      </c>
      <c r="B11" s="8" t="s">
        <v>311</v>
      </c>
      <c r="C11" s="365"/>
    </row>
    <row r="12" spans="1:3" s="423" customFormat="1" ht="12" customHeight="1">
      <c r="A12" s="512" t="s">
        <v>112</v>
      </c>
      <c r="B12" s="8" t="s">
        <v>312</v>
      </c>
      <c r="C12" s="365"/>
    </row>
    <row r="13" spans="1:3" s="423" customFormat="1" ht="12" customHeight="1">
      <c r="A13" s="512" t="s">
        <v>161</v>
      </c>
      <c r="B13" s="8" t="s">
        <v>313</v>
      </c>
      <c r="C13" s="365"/>
    </row>
    <row r="14" spans="1:3" s="423" customFormat="1" ht="12" customHeight="1">
      <c r="A14" s="512" t="s">
        <v>113</v>
      </c>
      <c r="B14" s="8" t="s">
        <v>495</v>
      </c>
      <c r="C14" s="365"/>
    </row>
    <row r="15" spans="1:3" s="423" customFormat="1" ht="12" customHeight="1">
      <c r="A15" s="512" t="s">
        <v>114</v>
      </c>
      <c r="B15" s="7" t="s">
        <v>496</v>
      </c>
      <c r="C15" s="365"/>
    </row>
    <row r="16" spans="1:3" s="423" customFormat="1" ht="12" customHeight="1">
      <c r="A16" s="512" t="s">
        <v>124</v>
      </c>
      <c r="B16" s="8" t="s">
        <v>316</v>
      </c>
      <c r="C16" s="413"/>
    </row>
    <row r="17" spans="1:3" s="521" customFormat="1" ht="12" customHeight="1">
      <c r="A17" s="512" t="s">
        <v>125</v>
      </c>
      <c r="B17" s="8" t="s">
        <v>317</v>
      </c>
      <c r="C17" s="365"/>
    </row>
    <row r="18" spans="1:3" s="521" customFormat="1" ht="12" customHeight="1" thickBot="1">
      <c r="A18" s="512" t="s">
        <v>126</v>
      </c>
      <c r="B18" s="7" t="s">
        <v>318</v>
      </c>
      <c r="C18" s="366"/>
    </row>
    <row r="19" spans="1:3" s="423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1" customFormat="1" ht="12" customHeight="1">
      <c r="A20" s="512" t="s">
        <v>115</v>
      </c>
      <c r="B20" s="9" t="s">
        <v>284</v>
      </c>
      <c r="C20" s="365"/>
    </row>
    <row r="21" spans="1:3" s="521" customFormat="1" ht="12" customHeight="1">
      <c r="A21" s="512" t="s">
        <v>116</v>
      </c>
      <c r="B21" s="8" t="s">
        <v>498</v>
      </c>
      <c r="C21" s="365"/>
    </row>
    <row r="22" spans="1:3" s="521" customFormat="1" ht="12" customHeight="1">
      <c r="A22" s="512" t="s">
        <v>117</v>
      </c>
      <c r="B22" s="8" t="s">
        <v>499</v>
      </c>
      <c r="C22" s="365"/>
    </row>
    <row r="23" spans="1:3" s="521" customFormat="1" ht="12" customHeight="1" thickBot="1">
      <c r="A23" s="512" t="s">
        <v>118</v>
      </c>
      <c r="B23" s="8" t="s">
        <v>2</v>
      </c>
      <c r="C23" s="365"/>
    </row>
    <row r="24" spans="1:3" s="521" customFormat="1" ht="12" customHeight="1" thickBot="1">
      <c r="A24" s="245" t="s">
        <v>23</v>
      </c>
      <c r="B24" s="153" t="s">
        <v>187</v>
      </c>
      <c r="C24" s="392"/>
    </row>
    <row r="25" spans="1:3" s="521" customFormat="1" ht="12" customHeight="1" thickBot="1">
      <c r="A25" s="245" t="s">
        <v>24</v>
      </c>
      <c r="B25" s="153" t="s">
        <v>500</v>
      </c>
      <c r="C25" s="367">
        <f>+C26+C27</f>
        <v>0</v>
      </c>
    </row>
    <row r="26" spans="1:3" s="521" customFormat="1" ht="12" customHeight="1">
      <c r="A26" s="513" t="s">
        <v>294</v>
      </c>
      <c r="B26" s="514" t="s">
        <v>498</v>
      </c>
      <c r="C26" s="96"/>
    </row>
    <row r="27" spans="1:3" s="521" customFormat="1" ht="12" customHeight="1">
      <c r="A27" s="513" t="s">
        <v>297</v>
      </c>
      <c r="B27" s="515" t="s">
        <v>501</v>
      </c>
      <c r="C27" s="368"/>
    </row>
    <row r="28" spans="1:3" s="521" customFormat="1" ht="12" customHeight="1" thickBot="1">
      <c r="A28" s="512" t="s">
        <v>298</v>
      </c>
      <c r="B28" s="516" t="s">
        <v>502</v>
      </c>
      <c r="C28" s="103"/>
    </row>
    <row r="29" spans="1:3" s="521" customFormat="1" ht="12" customHeight="1" thickBot="1">
      <c r="A29" s="245" t="s">
        <v>25</v>
      </c>
      <c r="B29" s="153" t="s">
        <v>503</v>
      </c>
      <c r="C29" s="367">
        <f>+C30+C31+C32</f>
        <v>0</v>
      </c>
    </row>
    <row r="30" spans="1:3" s="521" customFormat="1" ht="12" customHeight="1">
      <c r="A30" s="513" t="s">
        <v>102</v>
      </c>
      <c r="B30" s="514" t="s">
        <v>323</v>
      </c>
      <c r="C30" s="96"/>
    </row>
    <row r="31" spans="1:3" s="521" customFormat="1" ht="12" customHeight="1">
      <c r="A31" s="513" t="s">
        <v>103</v>
      </c>
      <c r="B31" s="515" t="s">
        <v>324</v>
      </c>
      <c r="C31" s="368"/>
    </row>
    <row r="32" spans="1:3" s="521" customFormat="1" ht="12" customHeight="1" thickBot="1">
      <c r="A32" s="512" t="s">
        <v>104</v>
      </c>
      <c r="B32" s="171" t="s">
        <v>325</v>
      </c>
      <c r="C32" s="103"/>
    </row>
    <row r="33" spans="1:3" s="423" customFormat="1" ht="12" customHeight="1" thickBot="1">
      <c r="A33" s="245" t="s">
        <v>26</v>
      </c>
      <c r="B33" s="153" t="s">
        <v>438</v>
      </c>
      <c r="C33" s="392"/>
    </row>
    <row r="34" spans="1:3" s="423" customFormat="1" ht="12" customHeight="1" thickBot="1">
      <c r="A34" s="245" t="s">
        <v>27</v>
      </c>
      <c r="B34" s="153" t="s">
        <v>504</v>
      </c>
      <c r="C34" s="414"/>
    </row>
    <row r="35" spans="1:3" s="423" customFormat="1" ht="12" customHeight="1" thickBot="1">
      <c r="A35" s="237" t="s">
        <v>28</v>
      </c>
      <c r="B35" s="153" t="s">
        <v>505</v>
      </c>
      <c r="C35" s="415">
        <f>+C8+C19+C24+C25+C29+C33+C34</f>
        <v>0</v>
      </c>
    </row>
    <row r="36" spans="1:3" s="423" customFormat="1" ht="12" customHeight="1" thickBot="1">
      <c r="A36" s="282" t="s">
        <v>29</v>
      </c>
      <c r="B36" s="153" t="s">
        <v>506</v>
      </c>
      <c r="C36" s="415">
        <f>+C37+C38+C39</f>
        <v>0</v>
      </c>
    </row>
    <row r="37" spans="1:3" s="423" customFormat="1" ht="12" customHeight="1">
      <c r="A37" s="513" t="s">
        <v>507</v>
      </c>
      <c r="B37" s="514" t="s">
        <v>255</v>
      </c>
      <c r="C37" s="96"/>
    </row>
    <row r="38" spans="1:3" s="423" customFormat="1" ht="12" customHeight="1">
      <c r="A38" s="513" t="s">
        <v>508</v>
      </c>
      <c r="B38" s="515" t="s">
        <v>3</v>
      </c>
      <c r="C38" s="368"/>
    </row>
    <row r="39" spans="1:3" s="521" customFormat="1" ht="12" customHeight="1" thickBot="1">
      <c r="A39" s="512" t="s">
        <v>509</v>
      </c>
      <c r="B39" s="171" t="s">
        <v>510</v>
      </c>
      <c r="C39" s="103"/>
    </row>
    <row r="40" spans="1:3" s="521" customFormat="1" ht="15" customHeight="1" thickBot="1">
      <c r="A40" s="282" t="s">
        <v>30</v>
      </c>
      <c r="B40" s="283" t="s">
        <v>511</v>
      </c>
      <c r="C40" s="418">
        <f>+C35+C36</f>
        <v>0</v>
      </c>
    </row>
    <row r="41" spans="1:3" s="521" customFormat="1" ht="15" customHeight="1">
      <c r="A41" s="284"/>
      <c r="B41" s="285"/>
      <c r="C41" s="416"/>
    </row>
    <row r="42" spans="1:3" ht="13.5" thickBot="1">
      <c r="A42" s="286"/>
      <c r="B42" s="287"/>
      <c r="C42" s="417"/>
    </row>
    <row r="43" spans="1:3" s="520" customFormat="1" ht="16.5" customHeight="1" thickBot="1">
      <c r="A43" s="288"/>
      <c r="B43" s="289" t="s">
        <v>63</v>
      </c>
      <c r="C43" s="418"/>
    </row>
    <row r="44" spans="1:3" s="522" customFormat="1" ht="12" customHeight="1" thickBot="1">
      <c r="A44" s="245" t="s">
        <v>21</v>
      </c>
      <c r="B44" s="153" t="s">
        <v>512</v>
      </c>
      <c r="C44" s="367">
        <f>SUM(C45:C49)</f>
        <v>0</v>
      </c>
    </row>
    <row r="45" spans="1:3" ht="12" customHeight="1">
      <c r="A45" s="512" t="s">
        <v>109</v>
      </c>
      <c r="B45" s="9" t="s">
        <v>52</v>
      </c>
      <c r="C45" s="96"/>
    </row>
    <row r="46" spans="1:3" ht="12" customHeight="1">
      <c r="A46" s="512" t="s">
        <v>110</v>
      </c>
      <c r="B46" s="8" t="s">
        <v>196</v>
      </c>
      <c r="C46" s="99"/>
    </row>
    <row r="47" spans="1:3" ht="12" customHeight="1">
      <c r="A47" s="512" t="s">
        <v>111</v>
      </c>
      <c r="B47" s="8" t="s">
        <v>152</v>
      </c>
      <c r="C47" s="99"/>
    </row>
    <row r="48" spans="1:3" ht="12" customHeight="1">
      <c r="A48" s="512" t="s">
        <v>112</v>
      </c>
      <c r="B48" s="8" t="s">
        <v>197</v>
      </c>
      <c r="C48" s="99"/>
    </row>
    <row r="49" spans="1:3" ht="12" customHeight="1" thickBot="1">
      <c r="A49" s="512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513</v>
      </c>
      <c r="C50" s="367">
        <f>SUM(C51:C53)</f>
        <v>0</v>
      </c>
    </row>
    <row r="51" spans="1:3" s="522" customFormat="1" ht="12" customHeight="1">
      <c r="A51" s="512" t="s">
        <v>115</v>
      </c>
      <c r="B51" s="9" t="s">
        <v>245</v>
      </c>
      <c r="C51" s="96"/>
    </row>
    <row r="52" spans="1:3" ht="12" customHeight="1">
      <c r="A52" s="512" t="s">
        <v>116</v>
      </c>
      <c r="B52" s="8" t="s">
        <v>200</v>
      </c>
      <c r="C52" s="99"/>
    </row>
    <row r="53" spans="1:3" ht="12" customHeight="1">
      <c r="A53" s="512" t="s">
        <v>117</v>
      </c>
      <c r="B53" s="8" t="s">
        <v>64</v>
      </c>
      <c r="C53" s="99"/>
    </row>
    <row r="54" spans="1:3" ht="12" customHeight="1" thickBot="1">
      <c r="A54" s="512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19">
        <f>+C44+C50</f>
        <v>0</v>
      </c>
    </row>
    <row r="56" ht="13.5" thickBot="1">
      <c r="C56" s="420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tabSelected="1" workbookViewId="0" topLeftCell="A1">
      <selection activeCell="O11" sqref="O11"/>
    </sheetView>
  </sheetViews>
  <sheetFormatPr defaultColWidth="9.00390625" defaultRowHeight="12.75"/>
  <cols>
    <col min="1" max="1" width="13.875" style="291" customWidth="1"/>
    <col min="2" max="2" width="62.875" style="292" customWidth="1"/>
    <col min="3" max="3" width="15.125" style="292" customWidth="1"/>
    <col min="4" max="4" width="16.625" style="292" hidden="1" customWidth="1"/>
    <col min="5" max="5" width="15.00390625" style="292" hidden="1" customWidth="1"/>
    <col min="6" max="6" width="16.625" style="292" hidden="1" customWidth="1"/>
    <col min="7" max="7" width="16.50390625" style="292" hidden="1" customWidth="1"/>
    <col min="8" max="8" width="16.625" style="292" hidden="1" customWidth="1"/>
    <col min="9" max="9" width="15.375" style="292" customWidth="1"/>
    <col min="10" max="10" width="16.625" style="292" customWidth="1"/>
    <col min="11" max="11" width="16.50390625" style="292" customWidth="1"/>
    <col min="12" max="16384" width="9.375" style="292" customWidth="1"/>
  </cols>
  <sheetData>
    <row r="1" spans="5:11" ht="17.25" customHeight="1">
      <c r="E1" s="517"/>
      <c r="G1" s="517"/>
      <c r="I1" s="517"/>
      <c r="K1" s="517" t="s">
        <v>620</v>
      </c>
    </row>
    <row r="2" spans="1:11" s="271" customFormat="1" ht="16.5" customHeight="1" thickBot="1">
      <c r="A2" s="270"/>
      <c r="B2" s="272"/>
      <c r="C2" s="517"/>
      <c r="D2" s="517"/>
      <c r="E2" s="295"/>
      <c r="F2" s="517"/>
      <c r="G2" s="295"/>
      <c r="H2" s="517"/>
      <c r="I2" s="295"/>
      <c r="J2" s="517"/>
      <c r="K2" s="295" t="s">
        <v>606</v>
      </c>
    </row>
    <row r="3" spans="1:11" s="518" customFormat="1" ht="35.25" customHeight="1">
      <c r="A3" s="465" t="s">
        <v>219</v>
      </c>
      <c r="B3" s="653" t="s">
        <v>541</v>
      </c>
      <c r="C3" s="654"/>
      <c r="D3" s="654"/>
      <c r="E3" s="654"/>
      <c r="F3" s="654"/>
      <c r="G3" s="654"/>
      <c r="H3" s="654"/>
      <c r="I3" s="654"/>
      <c r="J3" s="655"/>
      <c r="K3" s="597" t="s">
        <v>68</v>
      </c>
    </row>
    <row r="4" spans="1:11" s="518" customFormat="1" ht="24.75" thickBot="1">
      <c r="A4" s="510" t="s">
        <v>218</v>
      </c>
      <c r="B4" s="660" t="s">
        <v>493</v>
      </c>
      <c r="C4" s="658"/>
      <c r="D4" s="658"/>
      <c r="E4" s="658"/>
      <c r="F4" s="658"/>
      <c r="G4" s="658"/>
      <c r="H4" s="658"/>
      <c r="I4" s="658"/>
      <c r="J4" s="659"/>
      <c r="K4" s="422" t="s">
        <v>57</v>
      </c>
    </row>
    <row r="5" spans="1:11" s="519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/>
      <c r="J5" s="275"/>
      <c r="K5" s="275" t="s">
        <v>58</v>
      </c>
    </row>
    <row r="6" spans="1:11" ht="26.25" customHeight="1" thickBot="1">
      <c r="A6" s="466" t="s">
        <v>220</v>
      </c>
      <c r="B6" s="276" t="s">
        <v>59</v>
      </c>
      <c r="C6" s="277" t="s">
        <v>602</v>
      </c>
      <c r="D6" s="410" t="s">
        <v>603</v>
      </c>
      <c r="E6" s="277" t="s">
        <v>604</v>
      </c>
      <c r="F6" s="410" t="s">
        <v>608</v>
      </c>
      <c r="G6" s="277" t="s">
        <v>604</v>
      </c>
      <c r="H6" s="410" t="s">
        <v>610</v>
      </c>
      <c r="I6" s="277" t="s">
        <v>604</v>
      </c>
      <c r="J6" s="410" t="s">
        <v>617</v>
      </c>
      <c r="K6" s="277" t="s">
        <v>604</v>
      </c>
    </row>
    <row r="7" spans="1:11" s="520" customFormat="1" ht="12.75" customHeight="1" thickBot="1">
      <c r="A7" s="237">
        <v>1</v>
      </c>
      <c r="B7" s="238">
        <v>2</v>
      </c>
      <c r="C7" s="239">
        <v>3</v>
      </c>
      <c r="D7" s="239">
        <v>3</v>
      </c>
      <c r="E7" s="239">
        <v>4</v>
      </c>
      <c r="F7" s="239">
        <v>5</v>
      </c>
      <c r="G7" s="239">
        <v>6</v>
      </c>
      <c r="H7" s="239">
        <v>5</v>
      </c>
      <c r="I7" s="239">
        <v>4</v>
      </c>
      <c r="J7" s="239">
        <v>5</v>
      </c>
      <c r="K7" s="239">
        <v>6</v>
      </c>
    </row>
    <row r="8" spans="1:11" s="520" customFormat="1" ht="15.75" customHeight="1" thickBot="1">
      <c r="A8" s="278"/>
      <c r="B8" s="279" t="s">
        <v>61</v>
      </c>
      <c r="C8" s="280"/>
      <c r="D8" s="280"/>
      <c r="E8" s="280"/>
      <c r="F8" s="280"/>
      <c r="G8" s="280"/>
      <c r="H8" s="280"/>
      <c r="I8" s="280"/>
      <c r="J8" s="280"/>
      <c r="K8" s="280"/>
    </row>
    <row r="9" spans="1:11" s="423" customFormat="1" ht="12" customHeight="1" thickBot="1">
      <c r="A9" s="237" t="s">
        <v>21</v>
      </c>
      <c r="B9" s="281" t="s">
        <v>494</v>
      </c>
      <c r="C9" s="367">
        <f>SUM(C10:C19)</f>
        <v>0</v>
      </c>
      <c r="D9" s="367">
        <f>SUM(D10:D19)</f>
        <v>0</v>
      </c>
      <c r="E9" s="367">
        <f>SUM(E10:E19)</f>
        <v>0</v>
      </c>
      <c r="F9" s="367">
        <f>SUM(F10:F19)</f>
        <v>2</v>
      </c>
      <c r="G9" s="367">
        <f>SUM(G10:G19)</f>
        <v>2</v>
      </c>
      <c r="H9" s="367">
        <f>SUM(H10:H19)</f>
        <v>0</v>
      </c>
      <c r="I9" s="367">
        <f>SUM(I10:I19)</f>
        <v>2</v>
      </c>
      <c r="J9" s="367">
        <f>SUM(J10:J19)</f>
        <v>0</v>
      </c>
      <c r="K9" s="367">
        <f>SUM(K10:K19)</f>
        <v>2</v>
      </c>
    </row>
    <row r="10" spans="1:11" s="423" customFormat="1" ht="12" customHeight="1">
      <c r="A10" s="511" t="s">
        <v>109</v>
      </c>
      <c r="B10" s="10" t="s">
        <v>309</v>
      </c>
      <c r="C10" s="412"/>
      <c r="D10" s="412"/>
      <c r="E10" s="412"/>
      <c r="F10" s="412"/>
      <c r="G10" s="412"/>
      <c r="H10" s="412"/>
      <c r="I10" s="412"/>
      <c r="J10" s="412"/>
      <c r="K10" s="412"/>
    </row>
    <row r="11" spans="1:11" s="423" customFormat="1" ht="12" customHeight="1">
      <c r="A11" s="512" t="s">
        <v>110</v>
      </c>
      <c r="B11" s="8" t="s">
        <v>310</v>
      </c>
      <c r="C11" s="365"/>
      <c r="D11" s="365"/>
      <c r="E11" s="365"/>
      <c r="F11" s="365"/>
      <c r="G11" s="365"/>
      <c r="H11" s="365"/>
      <c r="I11" s="365"/>
      <c r="J11" s="365"/>
      <c r="K11" s="365"/>
    </row>
    <row r="12" spans="1:11" s="423" customFormat="1" ht="12" customHeight="1">
      <c r="A12" s="512" t="s">
        <v>111</v>
      </c>
      <c r="B12" s="8" t="s">
        <v>311</v>
      </c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s="423" customFormat="1" ht="12" customHeight="1">
      <c r="A13" s="512" t="s">
        <v>112</v>
      </c>
      <c r="B13" s="8" t="s">
        <v>312</v>
      </c>
      <c r="C13" s="365"/>
      <c r="D13" s="365"/>
      <c r="E13" s="365"/>
      <c r="F13" s="365"/>
      <c r="G13" s="365"/>
      <c r="H13" s="365"/>
      <c r="I13" s="365"/>
      <c r="J13" s="365"/>
      <c r="K13" s="365"/>
    </row>
    <row r="14" spans="1:11" s="423" customFormat="1" ht="12" customHeight="1">
      <c r="A14" s="512" t="s">
        <v>161</v>
      </c>
      <c r="B14" s="8" t="s">
        <v>313</v>
      </c>
      <c r="C14" s="365"/>
      <c r="D14" s="365"/>
      <c r="E14" s="365"/>
      <c r="F14" s="365"/>
      <c r="G14" s="365"/>
      <c r="H14" s="365"/>
      <c r="I14" s="365"/>
      <c r="J14" s="365"/>
      <c r="K14" s="365"/>
    </row>
    <row r="15" spans="1:11" s="423" customFormat="1" ht="12" customHeight="1">
      <c r="A15" s="512" t="s">
        <v>113</v>
      </c>
      <c r="B15" s="8" t="s">
        <v>495</v>
      </c>
      <c r="C15" s="365"/>
      <c r="D15" s="365"/>
      <c r="E15" s="365"/>
      <c r="F15" s="365"/>
      <c r="G15" s="365"/>
      <c r="H15" s="365"/>
      <c r="I15" s="365"/>
      <c r="J15" s="365"/>
      <c r="K15" s="365"/>
    </row>
    <row r="16" spans="1:11" s="423" customFormat="1" ht="12" customHeight="1">
      <c r="A16" s="512" t="s">
        <v>114</v>
      </c>
      <c r="B16" s="7" t="s">
        <v>496</v>
      </c>
      <c r="C16" s="365"/>
      <c r="D16" s="365"/>
      <c r="E16" s="365"/>
      <c r="F16" s="365"/>
      <c r="G16" s="365"/>
      <c r="H16" s="365"/>
      <c r="I16" s="365"/>
      <c r="J16" s="365"/>
      <c r="K16" s="365"/>
    </row>
    <row r="17" spans="1:11" s="423" customFormat="1" ht="12" customHeight="1">
      <c r="A17" s="512" t="s">
        <v>124</v>
      </c>
      <c r="B17" s="8" t="s">
        <v>316</v>
      </c>
      <c r="C17" s="413"/>
      <c r="D17" s="413"/>
      <c r="E17" s="413"/>
      <c r="F17" s="413">
        <v>2</v>
      </c>
      <c r="G17" s="413">
        <f>F17+E17</f>
        <v>2</v>
      </c>
      <c r="H17" s="413"/>
      <c r="I17" s="413">
        <f>H17+G17</f>
        <v>2</v>
      </c>
      <c r="J17" s="413"/>
      <c r="K17" s="413">
        <f>J17+I17</f>
        <v>2</v>
      </c>
    </row>
    <row r="18" spans="1:11" s="521" customFormat="1" ht="12" customHeight="1">
      <c r="A18" s="512" t="s">
        <v>125</v>
      </c>
      <c r="B18" s="8" t="s">
        <v>317</v>
      </c>
      <c r="C18" s="365"/>
      <c r="D18" s="365"/>
      <c r="E18" s="365"/>
      <c r="F18" s="365"/>
      <c r="G18" s="365"/>
      <c r="H18" s="365"/>
      <c r="I18" s="365"/>
      <c r="J18" s="365"/>
      <c r="K18" s="365"/>
    </row>
    <row r="19" spans="1:11" s="521" customFormat="1" ht="12" customHeight="1" thickBot="1">
      <c r="A19" s="512" t="s">
        <v>126</v>
      </c>
      <c r="B19" s="7" t="s">
        <v>318</v>
      </c>
      <c r="C19" s="366"/>
      <c r="D19" s="366"/>
      <c r="E19" s="366"/>
      <c r="F19" s="366"/>
      <c r="G19" s="366"/>
      <c r="H19" s="366"/>
      <c r="I19" s="366"/>
      <c r="J19" s="366"/>
      <c r="K19" s="366"/>
    </row>
    <row r="20" spans="1:11" s="423" customFormat="1" ht="12" customHeight="1" thickBot="1">
      <c r="A20" s="237" t="s">
        <v>22</v>
      </c>
      <c r="B20" s="281" t="s">
        <v>497</v>
      </c>
      <c r="C20" s="367">
        <f>SUM(C21:C23)</f>
        <v>0</v>
      </c>
      <c r="D20" s="367">
        <f>SUM(D21:D23)</f>
        <v>0</v>
      </c>
      <c r="E20" s="367">
        <f>SUM(E21:E23)</f>
        <v>0</v>
      </c>
      <c r="F20" s="367">
        <f>SUM(F21:F23)</f>
        <v>0</v>
      </c>
      <c r="G20" s="367">
        <f>SUM(G21:G23)</f>
        <v>0</v>
      </c>
      <c r="H20" s="367">
        <f>SUM(H21:H23)</f>
        <v>0</v>
      </c>
      <c r="I20" s="367">
        <f>SUM(I21:I23)</f>
        <v>0</v>
      </c>
      <c r="J20" s="367">
        <f>SUM(J21:J23)</f>
        <v>0</v>
      </c>
      <c r="K20" s="367">
        <f>SUM(K21:K23)</f>
        <v>0</v>
      </c>
    </row>
    <row r="21" spans="1:11" s="521" customFormat="1" ht="12" customHeight="1">
      <c r="A21" s="512" t="s">
        <v>115</v>
      </c>
      <c r="B21" s="9" t="s">
        <v>284</v>
      </c>
      <c r="C21" s="365"/>
      <c r="D21" s="365"/>
      <c r="E21" s="365"/>
      <c r="F21" s="365"/>
      <c r="G21" s="365"/>
      <c r="H21" s="365"/>
      <c r="I21" s="365"/>
      <c r="J21" s="365"/>
      <c r="K21" s="365"/>
    </row>
    <row r="22" spans="1:11" s="521" customFormat="1" ht="12" customHeight="1">
      <c r="A22" s="512" t="s">
        <v>116</v>
      </c>
      <c r="B22" s="8" t="s">
        <v>498</v>
      </c>
      <c r="C22" s="365"/>
      <c r="D22" s="365"/>
      <c r="E22" s="365"/>
      <c r="F22" s="365"/>
      <c r="G22" s="365"/>
      <c r="H22" s="365"/>
      <c r="I22" s="365"/>
      <c r="J22" s="365"/>
      <c r="K22" s="365"/>
    </row>
    <row r="23" spans="1:11" s="521" customFormat="1" ht="12" customHeight="1">
      <c r="A23" s="512" t="s">
        <v>117</v>
      </c>
      <c r="B23" s="8" t="s">
        <v>499</v>
      </c>
      <c r="C23" s="365"/>
      <c r="D23" s="365"/>
      <c r="E23" s="365"/>
      <c r="F23" s="365"/>
      <c r="G23" s="365"/>
      <c r="H23" s="365"/>
      <c r="I23" s="365"/>
      <c r="J23" s="365"/>
      <c r="K23" s="365"/>
    </row>
    <row r="24" spans="1:11" s="521" customFormat="1" ht="12" customHeight="1" thickBot="1">
      <c r="A24" s="512" t="s">
        <v>118</v>
      </c>
      <c r="B24" s="8" t="s">
        <v>2</v>
      </c>
      <c r="C24" s="365"/>
      <c r="D24" s="365"/>
      <c r="E24" s="365"/>
      <c r="F24" s="365"/>
      <c r="G24" s="365"/>
      <c r="H24" s="365"/>
      <c r="I24" s="365"/>
      <c r="J24" s="365"/>
      <c r="K24" s="365"/>
    </row>
    <row r="25" spans="1:11" s="521" customFormat="1" ht="12" customHeight="1" thickBot="1">
      <c r="A25" s="245" t="s">
        <v>23</v>
      </c>
      <c r="B25" s="153" t="s">
        <v>187</v>
      </c>
      <c r="C25" s="392"/>
      <c r="D25" s="392"/>
      <c r="E25" s="392"/>
      <c r="F25" s="392"/>
      <c r="G25" s="392"/>
      <c r="H25" s="392"/>
      <c r="I25" s="392"/>
      <c r="J25" s="392"/>
      <c r="K25" s="392"/>
    </row>
    <row r="26" spans="1:11" s="521" customFormat="1" ht="12" customHeight="1" thickBot="1">
      <c r="A26" s="245" t="s">
        <v>24</v>
      </c>
      <c r="B26" s="153" t="s">
        <v>500</v>
      </c>
      <c r="C26" s="367">
        <f>+C27+C28</f>
        <v>0</v>
      </c>
      <c r="D26" s="367">
        <f>+D27+D28</f>
        <v>0</v>
      </c>
      <c r="E26" s="367">
        <f>+E27+E28</f>
        <v>0</v>
      </c>
      <c r="F26" s="367">
        <f>+F27+F28</f>
        <v>0</v>
      </c>
      <c r="G26" s="367">
        <f>+G27+G28</f>
        <v>0</v>
      </c>
      <c r="H26" s="367">
        <f>+H27+H28</f>
        <v>0</v>
      </c>
      <c r="I26" s="367">
        <f>+I27+I28</f>
        <v>0</v>
      </c>
      <c r="J26" s="367">
        <f>+J27+J28</f>
        <v>0</v>
      </c>
      <c r="K26" s="367">
        <f>+K27+K28</f>
        <v>0</v>
      </c>
    </row>
    <row r="27" spans="1:11" s="521" customFormat="1" ht="12" customHeight="1">
      <c r="A27" s="513" t="s">
        <v>294</v>
      </c>
      <c r="B27" s="514" t="s">
        <v>498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s="521" customFormat="1" ht="12" customHeight="1">
      <c r="A28" s="513" t="s">
        <v>297</v>
      </c>
      <c r="B28" s="515" t="s">
        <v>501</v>
      </c>
      <c r="C28" s="368"/>
      <c r="D28" s="368"/>
      <c r="E28" s="368"/>
      <c r="F28" s="368"/>
      <c r="G28" s="368"/>
      <c r="H28" s="368"/>
      <c r="I28" s="368"/>
      <c r="J28" s="368"/>
      <c r="K28" s="368"/>
    </row>
    <row r="29" spans="1:11" s="521" customFormat="1" ht="12" customHeight="1" thickBot="1">
      <c r="A29" s="512" t="s">
        <v>298</v>
      </c>
      <c r="B29" s="516" t="s">
        <v>502</v>
      </c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s="521" customFormat="1" ht="12" customHeight="1" thickBot="1">
      <c r="A30" s="245" t="s">
        <v>25</v>
      </c>
      <c r="B30" s="153" t="s">
        <v>503</v>
      </c>
      <c r="C30" s="367">
        <f>+C31+C32+C33</f>
        <v>0</v>
      </c>
      <c r="D30" s="367">
        <f>+D31+D32+D33</f>
        <v>0</v>
      </c>
      <c r="E30" s="367">
        <f>+E31+E32+E33</f>
        <v>0</v>
      </c>
      <c r="F30" s="367">
        <f>+F31+F32+F33</f>
        <v>0</v>
      </c>
      <c r="G30" s="367">
        <f>+G31+G32+G33</f>
        <v>0</v>
      </c>
      <c r="H30" s="367">
        <f>+H31+H32+H33</f>
        <v>0</v>
      </c>
      <c r="I30" s="367">
        <f>+I31+I32+I33</f>
        <v>0</v>
      </c>
      <c r="J30" s="367">
        <f>+J31+J32+J33</f>
        <v>0</v>
      </c>
      <c r="K30" s="367">
        <f>+K31+K32+K33</f>
        <v>0</v>
      </c>
    </row>
    <row r="31" spans="1:11" s="521" customFormat="1" ht="12" customHeight="1">
      <c r="A31" s="513" t="s">
        <v>102</v>
      </c>
      <c r="B31" s="514" t="s">
        <v>323</v>
      </c>
      <c r="C31" s="96"/>
      <c r="D31" s="96"/>
      <c r="E31" s="96"/>
      <c r="F31" s="96"/>
      <c r="G31" s="96"/>
      <c r="H31" s="96"/>
      <c r="I31" s="96"/>
      <c r="J31" s="96"/>
      <c r="K31" s="96"/>
    </row>
    <row r="32" spans="1:11" s="521" customFormat="1" ht="12" customHeight="1">
      <c r="A32" s="513" t="s">
        <v>103</v>
      </c>
      <c r="B32" s="515" t="s">
        <v>324</v>
      </c>
      <c r="C32" s="368"/>
      <c r="D32" s="368"/>
      <c r="E32" s="368"/>
      <c r="F32" s="368"/>
      <c r="G32" s="368"/>
      <c r="H32" s="368"/>
      <c r="I32" s="368"/>
      <c r="J32" s="368"/>
      <c r="K32" s="368"/>
    </row>
    <row r="33" spans="1:11" s="521" customFormat="1" ht="12" customHeight="1" thickBot="1">
      <c r="A33" s="512" t="s">
        <v>104</v>
      </c>
      <c r="B33" s="171" t="s">
        <v>325</v>
      </c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s="423" customFormat="1" ht="12" customHeight="1" thickBot="1">
      <c r="A34" s="245" t="s">
        <v>26</v>
      </c>
      <c r="B34" s="153" t="s">
        <v>438</v>
      </c>
      <c r="C34" s="392"/>
      <c r="D34" s="392"/>
      <c r="E34" s="392"/>
      <c r="F34" s="392"/>
      <c r="G34" s="392"/>
      <c r="H34" s="392"/>
      <c r="I34" s="392"/>
      <c r="J34" s="392"/>
      <c r="K34" s="392"/>
    </row>
    <row r="35" spans="1:11" s="423" customFormat="1" ht="12" customHeight="1" thickBot="1">
      <c r="A35" s="245" t="s">
        <v>27</v>
      </c>
      <c r="B35" s="153" t="s">
        <v>504</v>
      </c>
      <c r="C35" s="414"/>
      <c r="D35" s="414"/>
      <c r="E35" s="414"/>
      <c r="F35" s="414"/>
      <c r="G35" s="414"/>
      <c r="H35" s="414"/>
      <c r="I35" s="414"/>
      <c r="J35" s="414"/>
      <c r="K35" s="414"/>
    </row>
    <row r="36" spans="1:11" s="423" customFormat="1" ht="12" customHeight="1" thickBot="1">
      <c r="A36" s="237" t="s">
        <v>28</v>
      </c>
      <c r="B36" s="153" t="s">
        <v>505</v>
      </c>
      <c r="C36" s="415">
        <f>+C9+C20+C25+C26+C30+C34+C35</f>
        <v>0</v>
      </c>
      <c r="D36" s="415">
        <f>+D9+D20+D25+D26+D30+D34+D35</f>
        <v>0</v>
      </c>
      <c r="E36" s="415">
        <f>+E9+E20+E25+E26+E30+E34+E35</f>
        <v>0</v>
      </c>
      <c r="F36" s="415">
        <f>+F9+F20+F25+F26+F30+F34+F35</f>
        <v>2</v>
      </c>
      <c r="G36" s="415">
        <f>+G9+G20+G25+G26+G30+G34+G35</f>
        <v>2</v>
      </c>
      <c r="H36" s="415">
        <f>+H9+H20+H25+H26+H30+H34+H35</f>
        <v>0</v>
      </c>
      <c r="I36" s="415">
        <f>+I9+I20+I25+I26+I30+I34+I35</f>
        <v>2</v>
      </c>
      <c r="J36" s="415">
        <f>+J9+J20+J25+J26+J30+J34+J35</f>
        <v>0</v>
      </c>
      <c r="K36" s="415">
        <f>+K9+K20+K25+K26+K30+K34+K35</f>
        <v>2</v>
      </c>
    </row>
    <row r="37" spans="1:11" s="423" customFormat="1" ht="12" customHeight="1" thickBot="1">
      <c r="A37" s="282" t="s">
        <v>29</v>
      </c>
      <c r="B37" s="153" t="s">
        <v>506</v>
      </c>
      <c r="C37" s="415">
        <f>+C38+C39+C40</f>
        <v>35783</v>
      </c>
      <c r="D37" s="415">
        <f>+D38+D39+D40</f>
        <v>34</v>
      </c>
      <c r="E37" s="415">
        <f>+E38+E39+E40</f>
        <v>35817</v>
      </c>
      <c r="F37" s="415">
        <f>+F38+F39+F40</f>
        <v>37</v>
      </c>
      <c r="G37" s="415">
        <f>+G38+G39+G40</f>
        <v>35854</v>
      </c>
      <c r="H37" s="415">
        <f>+H38+H39+H40</f>
        <v>0</v>
      </c>
      <c r="I37" s="415">
        <f>+I38+I39+I40</f>
        <v>35854</v>
      </c>
      <c r="J37" s="415">
        <f>+J38+J39+J40</f>
        <v>1798</v>
      </c>
      <c r="K37" s="415">
        <f>+K38+K39+K40</f>
        <v>37652</v>
      </c>
    </row>
    <row r="38" spans="1:11" s="423" customFormat="1" ht="12" customHeight="1">
      <c r="A38" s="513" t="s">
        <v>507</v>
      </c>
      <c r="B38" s="514" t="s">
        <v>255</v>
      </c>
      <c r="C38" s="96">
        <v>45</v>
      </c>
      <c r="D38" s="96"/>
      <c r="E38" s="96">
        <f>C38+D38</f>
        <v>45</v>
      </c>
      <c r="F38" s="96"/>
      <c r="G38" s="96">
        <f>E38+F38</f>
        <v>45</v>
      </c>
      <c r="H38" s="96"/>
      <c r="I38" s="96">
        <f>G38+H38</f>
        <v>45</v>
      </c>
      <c r="J38" s="96">
        <v>1247</v>
      </c>
      <c r="K38" s="96">
        <f>I38+J38</f>
        <v>1292</v>
      </c>
    </row>
    <row r="39" spans="1:11" s="423" customFormat="1" ht="12" customHeight="1">
      <c r="A39" s="513" t="s">
        <v>508</v>
      </c>
      <c r="B39" s="515" t="s">
        <v>3</v>
      </c>
      <c r="C39" s="368"/>
      <c r="D39" s="368"/>
      <c r="E39" s="96">
        <f>C39+D39</f>
        <v>0</v>
      </c>
      <c r="F39" s="368"/>
      <c r="G39" s="96">
        <f>E39+F39</f>
        <v>0</v>
      </c>
      <c r="H39" s="368"/>
      <c r="I39" s="96">
        <f>G39+H39</f>
        <v>0</v>
      </c>
      <c r="J39" s="368"/>
      <c r="K39" s="96">
        <f>I39+J39</f>
        <v>0</v>
      </c>
    </row>
    <row r="40" spans="1:11" s="521" customFormat="1" ht="12" customHeight="1" thickBot="1">
      <c r="A40" s="512" t="s">
        <v>509</v>
      </c>
      <c r="B40" s="171" t="s">
        <v>510</v>
      </c>
      <c r="C40" s="103">
        <v>35738</v>
      </c>
      <c r="D40" s="103">
        <v>34</v>
      </c>
      <c r="E40" s="96">
        <f>C40+D40</f>
        <v>35772</v>
      </c>
      <c r="F40" s="103">
        <v>37</v>
      </c>
      <c r="G40" s="96">
        <f>E40+F40</f>
        <v>35809</v>
      </c>
      <c r="H40" s="103"/>
      <c r="I40" s="96">
        <f>G40+H40</f>
        <v>35809</v>
      </c>
      <c r="J40" s="103">
        <v>551</v>
      </c>
      <c r="K40" s="96">
        <f>I40+J40</f>
        <v>36360</v>
      </c>
    </row>
    <row r="41" spans="1:11" s="521" customFormat="1" ht="15" customHeight="1" thickBot="1">
      <c r="A41" s="282" t="s">
        <v>30</v>
      </c>
      <c r="B41" s="283" t="s">
        <v>511</v>
      </c>
      <c r="C41" s="418">
        <f>+C36+C37</f>
        <v>35783</v>
      </c>
      <c r="D41" s="418">
        <f>+D36+D37</f>
        <v>34</v>
      </c>
      <c r="E41" s="418">
        <f>+E36+E37</f>
        <v>35817</v>
      </c>
      <c r="F41" s="418">
        <f>+F36+F37</f>
        <v>39</v>
      </c>
      <c r="G41" s="418">
        <f>+G36+G37</f>
        <v>35856</v>
      </c>
      <c r="H41" s="418">
        <f>+H36+H37</f>
        <v>0</v>
      </c>
      <c r="I41" s="418">
        <f>+I36+I37</f>
        <v>35856</v>
      </c>
      <c r="J41" s="418">
        <f>+J36+J37</f>
        <v>1798</v>
      </c>
      <c r="K41" s="418">
        <f>+K36+K37</f>
        <v>37654</v>
      </c>
    </row>
    <row r="42" spans="1:11" s="521" customFormat="1" ht="15" customHeight="1">
      <c r="A42" s="284"/>
      <c r="B42" s="285"/>
      <c r="C42" s="416"/>
      <c r="D42" s="416"/>
      <c r="E42" s="416"/>
      <c r="F42" s="416"/>
      <c r="G42" s="416"/>
      <c r="H42" s="416"/>
      <c r="I42" s="416"/>
      <c r="J42" s="416"/>
      <c r="K42" s="416"/>
    </row>
    <row r="43" spans="1:11" ht="13.5" thickBot="1">
      <c r="A43" s="286"/>
      <c r="B43" s="287"/>
      <c r="C43" s="417"/>
      <c r="D43" s="417"/>
      <c r="E43" s="417"/>
      <c r="F43" s="417"/>
      <c r="G43" s="417"/>
      <c r="H43" s="417"/>
      <c r="I43" s="417"/>
      <c r="J43" s="417"/>
      <c r="K43" s="417"/>
    </row>
    <row r="44" spans="1:11" s="520" customFormat="1" ht="16.5" customHeight="1" thickBot="1">
      <c r="A44" s="288"/>
      <c r="B44" s="289" t="s">
        <v>63</v>
      </c>
      <c r="C44" s="418"/>
      <c r="D44" s="418"/>
      <c r="E44" s="418"/>
      <c r="F44" s="418"/>
      <c r="G44" s="418"/>
      <c r="H44" s="418"/>
      <c r="I44" s="418"/>
      <c r="J44" s="418"/>
      <c r="K44" s="418"/>
    </row>
    <row r="45" spans="1:11" s="522" customFormat="1" ht="12" customHeight="1" thickBot="1">
      <c r="A45" s="245" t="s">
        <v>21</v>
      </c>
      <c r="B45" s="153" t="s">
        <v>512</v>
      </c>
      <c r="C45" s="367">
        <f>SUM(C46:C50)</f>
        <v>35733</v>
      </c>
      <c r="D45" s="367">
        <f>SUM(D46:D50)</f>
        <v>34</v>
      </c>
      <c r="E45" s="367">
        <f>SUM(E46:E50)</f>
        <v>35767</v>
      </c>
      <c r="F45" s="367">
        <f>SUM(F46:F50)</f>
        <v>39</v>
      </c>
      <c r="G45" s="367">
        <f>SUM(G46:G50)</f>
        <v>35806</v>
      </c>
      <c r="H45" s="367">
        <f>SUM(H46:H50)</f>
        <v>0</v>
      </c>
      <c r="I45" s="367">
        <f>SUM(I46:I50)</f>
        <v>35806</v>
      </c>
      <c r="J45" s="367">
        <f>SUM(J46:J50)</f>
        <v>1798</v>
      </c>
      <c r="K45" s="367">
        <f>SUM(K46:K50)</f>
        <v>37604</v>
      </c>
    </row>
    <row r="46" spans="1:11" ht="12" customHeight="1">
      <c r="A46" s="512" t="s">
        <v>109</v>
      </c>
      <c r="B46" s="9" t="s">
        <v>52</v>
      </c>
      <c r="C46" s="96">
        <v>22893</v>
      </c>
      <c r="D46" s="96">
        <v>27</v>
      </c>
      <c r="E46" s="96">
        <f>C46+D46</f>
        <v>22920</v>
      </c>
      <c r="F46" s="96">
        <v>29</v>
      </c>
      <c r="G46" s="96">
        <f>E46+F46</f>
        <v>22949</v>
      </c>
      <c r="H46" s="96"/>
      <c r="I46" s="96">
        <f>G46+H46</f>
        <v>22949</v>
      </c>
      <c r="J46" s="96">
        <v>23</v>
      </c>
      <c r="K46" s="96">
        <f>I46+J46</f>
        <v>22972</v>
      </c>
    </row>
    <row r="47" spans="1:11" ht="12" customHeight="1">
      <c r="A47" s="512" t="s">
        <v>110</v>
      </c>
      <c r="B47" s="8" t="s">
        <v>196</v>
      </c>
      <c r="C47" s="99">
        <v>6896</v>
      </c>
      <c r="D47" s="99">
        <v>7</v>
      </c>
      <c r="E47" s="96">
        <f>C47+D47</f>
        <v>6903</v>
      </c>
      <c r="F47" s="99">
        <v>8</v>
      </c>
      <c r="G47" s="96">
        <f>E47+F47</f>
        <v>6911</v>
      </c>
      <c r="H47" s="99"/>
      <c r="I47" s="96">
        <f>G47+H47</f>
        <v>6911</v>
      </c>
      <c r="J47" s="99">
        <v>8</v>
      </c>
      <c r="K47" s="96">
        <f>I47+J47</f>
        <v>6919</v>
      </c>
    </row>
    <row r="48" spans="1:11" ht="12" customHeight="1">
      <c r="A48" s="512" t="s">
        <v>111</v>
      </c>
      <c r="B48" s="8" t="s">
        <v>152</v>
      </c>
      <c r="C48" s="99">
        <v>5944</v>
      </c>
      <c r="D48" s="99"/>
      <c r="E48" s="96">
        <f>C48+D48</f>
        <v>5944</v>
      </c>
      <c r="F48" s="99">
        <v>2</v>
      </c>
      <c r="G48" s="96">
        <f>E48+F48</f>
        <v>5946</v>
      </c>
      <c r="H48" s="99"/>
      <c r="I48" s="96">
        <f>G48+H48</f>
        <v>5946</v>
      </c>
      <c r="J48" s="99">
        <f>520+1247</f>
        <v>1767</v>
      </c>
      <c r="K48" s="96">
        <f>I48+J48</f>
        <v>7713</v>
      </c>
    </row>
    <row r="49" spans="1:11" ht="12" customHeight="1">
      <c r="A49" s="512" t="s">
        <v>112</v>
      </c>
      <c r="B49" s="8" t="s">
        <v>197</v>
      </c>
      <c r="C49" s="99"/>
      <c r="D49" s="99"/>
      <c r="E49" s="96">
        <f>C49+D49</f>
        <v>0</v>
      </c>
      <c r="F49" s="99"/>
      <c r="G49" s="96">
        <f>E49+F49</f>
        <v>0</v>
      </c>
      <c r="H49" s="99"/>
      <c r="I49" s="96">
        <f>G49+H49</f>
        <v>0</v>
      </c>
      <c r="J49" s="99"/>
      <c r="K49" s="96">
        <f>I49+J49</f>
        <v>0</v>
      </c>
    </row>
    <row r="50" spans="1:11" ht="12" customHeight="1" thickBot="1">
      <c r="A50" s="512" t="s">
        <v>161</v>
      </c>
      <c r="B50" s="8" t="s">
        <v>198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1" ht="12" customHeight="1" thickBot="1">
      <c r="A51" s="245" t="s">
        <v>22</v>
      </c>
      <c r="B51" s="153" t="s">
        <v>513</v>
      </c>
      <c r="C51" s="367">
        <f>SUM(C52:C54)</f>
        <v>50</v>
      </c>
      <c r="D51" s="367">
        <f>SUM(D52:D54)</f>
        <v>0</v>
      </c>
      <c r="E51" s="367">
        <f>SUM(E52:E54)</f>
        <v>50</v>
      </c>
      <c r="F51" s="367">
        <f>SUM(F52:F54)</f>
        <v>0</v>
      </c>
      <c r="G51" s="367">
        <f>SUM(G52:G54)</f>
        <v>50</v>
      </c>
      <c r="H51" s="367">
        <f>SUM(H52:H54)</f>
        <v>0</v>
      </c>
      <c r="I51" s="367">
        <f>SUM(I52:I54)</f>
        <v>50</v>
      </c>
      <c r="J51" s="367">
        <f>SUM(J52:J54)</f>
        <v>0</v>
      </c>
      <c r="K51" s="367">
        <f>SUM(K52:K54)</f>
        <v>50</v>
      </c>
    </row>
    <row r="52" spans="1:11" s="522" customFormat="1" ht="12" customHeight="1">
      <c r="A52" s="512" t="s">
        <v>115</v>
      </c>
      <c r="B52" s="9" t="s">
        <v>245</v>
      </c>
      <c r="C52" s="96">
        <v>50</v>
      </c>
      <c r="D52" s="96"/>
      <c r="E52" s="96">
        <f>C52+D52</f>
        <v>50</v>
      </c>
      <c r="F52" s="96"/>
      <c r="G52" s="96">
        <f>E52+F52</f>
        <v>50</v>
      </c>
      <c r="H52" s="96"/>
      <c r="I52" s="96">
        <f>G52+H52</f>
        <v>50</v>
      </c>
      <c r="J52" s="96"/>
      <c r="K52" s="96">
        <f>I52+J52</f>
        <v>50</v>
      </c>
    </row>
    <row r="53" spans="1:11" ht="12" customHeight="1">
      <c r="A53" s="512" t="s">
        <v>116</v>
      </c>
      <c r="B53" s="8" t="s">
        <v>200</v>
      </c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2" customHeight="1">
      <c r="A54" s="512" t="s">
        <v>117</v>
      </c>
      <c r="B54" s="8" t="s">
        <v>64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2" customHeight="1" thickBot="1">
      <c r="A55" s="512" t="s">
        <v>118</v>
      </c>
      <c r="B55" s="8" t="s">
        <v>4</v>
      </c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5" customHeight="1" thickBot="1">
      <c r="A56" s="245" t="s">
        <v>23</v>
      </c>
      <c r="B56" s="290" t="s">
        <v>514</v>
      </c>
      <c r="C56" s="419">
        <f>+C45+C51</f>
        <v>35783</v>
      </c>
      <c r="D56" s="419">
        <f>+D45+D51</f>
        <v>34</v>
      </c>
      <c r="E56" s="419">
        <f>+E45+E51</f>
        <v>35817</v>
      </c>
      <c r="F56" s="419">
        <f>+F45+F51</f>
        <v>39</v>
      </c>
      <c r="G56" s="419">
        <f>+G45+G51</f>
        <v>35856</v>
      </c>
      <c r="H56" s="419">
        <f>+H45+H51</f>
        <v>0</v>
      </c>
      <c r="I56" s="419">
        <f>+I45+I51</f>
        <v>35856</v>
      </c>
      <c r="J56" s="419">
        <f>+J45+J51</f>
        <v>1798</v>
      </c>
      <c r="K56" s="419">
        <f>+K45+K51</f>
        <v>37654</v>
      </c>
    </row>
    <row r="57" spans="3:11" ht="13.5" thickBot="1">
      <c r="C57" s="420"/>
      <c r="D57" s="420"/>
      <c r="E57" s="420"/>
      <c r="F57" s="420"/>
      <c r="G57" s="420"/>
      <c r="H57" s="420"/>
      <c r="I57" s="420"/>
      <c r="J57" s="420"/>
      <c r="K57" s="420"/>
    </row>
    <row r="58" spans="1:11" ht="15" customHeight="1" thickBot="1">
      <c r="A58" s="293" t="s">
        <v>221</v>
      </c>
      <c r="B58" s="294"/>
      <c r="C58" s="150">
        <v>9</v>
      </c>
      <c r="D58" s="150">
        <v>9</v>
      </c>
      <c r="E58" s="150">
        <v>9</v>
      </c>
      <c r="F58" s="150">
        <v>9</v>
      </c>
      <c r="G58" s="150">
        <v>9</v>
      </c>
      <c r="H58" s="150">
        <v>9</v>
      </c>
      <c r="I58" s="150">
        <v>9</v>
      </c>
      <c r="J58" s="150">
        <v>9</v>
      </c>
      <c r="K58" s="150">
        <v>9</v>
      </c>
    </row>
    <row r="59" spans="1:11" ht="14.25" customHeight="1" thickBot="1">
      <c r="A59" s="293" t="s">
        <v>222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</row>
  </sheetData>
  <sheetProtection formatCells="0"/>
  <mergeCells count="2">
    <mergeCell ref="B3:J3"/>
    <mergeCell ref="B4:J4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7" sqref="F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593</v>
      </c>
    </row>
    <row r="2" spans="1:3" s="518" customFormat="1" ht="25.5" customHeight="1">
      <c r="A2" s="465" t="s">
        <v>219</v>
      </c>
      <c r="B2" s="406" t="s">
        <v>541</v>
      </c>
      <c r="C2" s="421" t="s">
        <v>68</v>
      </c>
    </row>
    <row r="3" spans="1:3" s="518" customFormat="1" ht="24.75" thickBot="1">
      <c r="A3" s="510" t="s">
        <v>218</v>
      </c>
      <c r="B3" s="407" t="s">
        <v>517</v>
      </c>
      <c r="C3" s="422" t="s">
        <v>67</v>
      </c>
    </row>
    <row r="4" spans="1:3" s="519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277" t="s">
        <v>60</v>
      </c>
    </row>
    <row r="6" spans="1:3" s="520" customFormat="1" ht="12.75" customHeight="1" thickBot="1">
      <c r="A6" s="237">
        <v>1</v>
      </c>
      <c r="B6" s="238">
        <v>2</v>
      </c>
      <c r="C6" s="239">
        <v>3</v>
      </c>
    </row>
    <row r="7" spans="1:3" s="520" customFormat="1" ht="15.75" customHeight="1" thickBot="1">
      <c r="A7" s="278"/>
      <c r="B7" s="279" t="s">
        <v>61</v>
      </c>
      <c r="C7" s="280"/>
    </row>
    <row r="8" spans="1:3" s="423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3" customFormat="1" ht="12" customHeight="1">
      <c r="A9" s="511" t="s">
        <v>109</v>
      </c>
      <c r="B9" s="10" t="s">
        <v>309</v>
      </c>
      <c r="C9" s="412"/>
    </row>
    <row r="10" spans="1:3" s="423" customFormat="1" ht="12" customHeight="1">
      <c r="A10" s="512" t="s">
        <v>110</v>
      </c>
      <c r="B10" s="8" t="s">
        <v>310</v>
      </c>
      <c r="C10" s="365"/>
    </row>
    <row r="11" spans="1:3" s="423" customFormat="1" ht="12" customHeight="1">
      <c r="A11" s="512" t="s">
        <v>111</v>
      </c>
      <c r="B11" s="8" t="s">
        <v>311</v>
      </c>
      <c r="C11" s="365"/>
    </row>
    <row r="12" spans="1:3" s="423" customFormat="1" ht="12" customHeight="1">
      <c r="A12" s="512" t="s">
        <v>112</v>
      </c>
      <c r="B12" s="8" t="s">
        <v>312</v>
      </c>
      <c r="C12" s="365"/>
    </row>
    <row r="13" spans="1:3" s="423" customFormat="1" ht="12" customHeight="1">
      <c r="A13" s="512" t="s">
        <v>161</v>
      </c>
      <c r="B13" s="8" t="s">
        <v>313</v>
      </c>
      <c r="C13" s="365"/>
    </row>
    <row r="14" spans="1:3" s="423" customFormat="1" ht="12" customHeight="1">
      <c r="A14" s="512" t="s">
        <v>113</v>
      </c>
      <c r="B14" s="8" t="s">
        <v>495</v>
      </c>
      <c r="C14" s="365"/>
    </row>
    <row r="15" spans="1:3" s="423" customFormat="1" ht="12" customHeight="1">
      <c r="A15" s="512" t="s">
        <v>114</v>
      </c>
      <c r="B15" s="7" t="s">
        <v>496</v>
      </c>
      <c r="C15" s="365"/>
    </row>
    <row r="16" spans="1:3" s="423" customFormat="1" ht="12" customHeight="1">
      <c r="A16" s="512" t="s">
        <v>124</v>
      </c>
      <c r="B16" s="8" t="s">
        <v>316</v>
      </c>
      <c r="C16" s="413"/>
    </row>
    <row r="17" spans="1:3" s="521" customFormat="1" ht="12" customHeight="1">
      <c r="A17" s="512" t="s">
        <v>125</v>
      </c>
      <c r="B17" s="8" t="s">
        <v>317</v>
      </c>
      <c r="C17" s="365"/>
    </row>
    <row r="18" spans="1:3" s="521" customFormat="1" ht="12" customHeight="1" thickBot="1">
      <c r="A18" s="512" t="s">
        <v>126</v>
      </c>
      <c r="B18" s="7" t="s">
        <v>318</v>
      </c>
      <c r="C18" s="366"/>
    </row>
    <row r="19" spans="1:3" s="423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1" customFormat="1" ht="12" customHeight="1">
      <c r="A20" s="512" t="s">
        <v>115</v>
      </c>
      <c r="B20" s="9" t="s">
        <v>284</v>
      </c>
      <c r="C20" s="365"/>
    </row>
    <row r="21" spans="1:3" s="521" customFormat="1" ht="12" customHeight="1">
      <c r="A21" s="512" t="s">
        <v>116</v>
      </c>
      <c r="B21" s="8" t="s">
        <v>498</v>
      </c>
      <c r="C21" s="365"/>
    </row>
    <row r="22" spans="1:3" s="521" customFormat="1" ht="12" customHeight="1">
      <c r="A22" s="512" t="s">
        <v>117</v>
      </c>
      <c r="B22" s="8" t="s">
        <v>499</v>
      </c>
      <c r="C22" s="365"/>
    </row>
    <row r="23" spans="1:3" s="521" customFormat="1" ht="12" customHeight="1" thickBot="1">
      <c r="A23" s="512" t="s">
        <v>118</v>
      </c>
      <c r="B23" s="8" t="s">
        <v>2</v>
      </c>
      <c r="C23" s="365"/>
    </row>
    <row r="24" spans="1:3" s="521" customFormat="1" ht="12" customHeight="1" thickBot="1">
      <c r="A24" s="245" t="s">
        <v>23</v>
      </c>
      <c r="B24" s="153" t="s">
        <v>187</v>
      </c>
      <c r="C24" s="392"/>
    </row>
    <row r="25" spans="1:3" s="521" customFormat="1" ht="12" customHeight="1" thickBot="1">
      <c r="A25" s="245" t="s">
        <v>24</v>
      </c>
      <c r="B25" s="153" t="s">
        <v>500</v>
      </c>
      <c r="C25" s="367">
        <f>+C26+C27</f>
        <v>0</v>
      </c>
    </row>
    <row r="26" spans="1:3" s="521" customFormat="1" ht="12" customHeight="1">
      <c r="A26" s="513" t="s">
        <v>294</v>
      </c>
      <c r="B26" s="514" t="s">
        <v>498</v>
      </c>
      <c r="C26" s="96"/>
    </row>
    <row r="27" spans="1:3" s="521" customFormat="1" ht="12" customHeight="1">
      <c r="A27" s="513" t="s">
        <v>297</v>
      </c>
      <c r="B27" s="515" t="s">
        <v>501</v>
      </c>
      <c r="C27" s="368"/>
    </row>
    <row r="28" spans="1:3" s="521" customFormat="1" ht="12" customHeight="1" thickBot="1">
      <c r="A28" s="512" t="s">
        <v>298</v>
      </c>
      <c r="B28" s="516" t="s">
        <v>502</v>
      </c>
      <c r="C28" s="103"/>
    </row>
    <row r="29" spans="1:3" s="521" customFormat="1" ht="12" customHeight="1" thickBot="1">
      <c r="A29" s="245" t="s">
        <v>25</v>
      </c>
      <c r="B29" s="153" t="s">
        <v>503</v>
      </c>
      <c r="C29" s="367">
        <f>+C30+C31+C32</f>
        <v>0</v>
      </c>
    </row>
    <row r="30" spans="1:3" s="521" customFormat="1" ht="12" customHeight="1">
      <c r="A30" s="513" t="s">
        <v>102</v>
      </c>
      <c r="B30" s="514" t="s">
        <v>323</v>
      </c>
      <c r="C30" s="96"/>
    </row>
    <row r="31" spans="1:3" s="521" customFormat="1" ht="12" customHeight="1">
      <c r="A31" s="513" t="s">
        <v>103</v>
      </c>
      <c r="B31" s="515" t="s">
        <v>324</v>
      </c>
      <c r="C31" s="368"/>
    </row>
    <row r="32" spans="1:3" s="521" customFormat="1" ht="12" customHeight="1" thickBot="1">
      <c r="A32" s="512" t="s">
        <v>104</v>
      </c>
      <c r="B32" s="171" t="s">
        <v>325</v>
      </c>
      <c r="C32" s="103"/>
    </row>
    <row r="33" spans="1:3" s="423" customFormat="1" ht="12" customHeight="1" thickBot="1">
      <c r="A33" s="245" t="s">
        <v>26</v>
      </c>
      <c r="B33" s="153" t="s">
        <v>438</v>
      </c>
      <c r="C33" s="392"/>
    </row>
    <row r="34" spans="1:3" s="423" customFormat="1" ht="12" customHeight="1" thickBot="1">
      <c r="A34" s="245" t="s">
        <v>27</v>
      </c>
      <c r="B34" s="153" t="s">
        <v>504</v>
      </c>
      <c r="C34" s="414"/>
    </row>
    <row r="35" spans="1:3" s="423" customFormat="1" ht="12" customHeight="1" thickBot="1">
      <c r="A35" s="237" t="s">
        <v>28</v>
      </c>
      <c r="B35" s="153" t="s">
        <v>505</v>
      </c>
      <c r="C35" s="415">
        <f>+C8+C19+C24+C25+C29+C33+C34</f>
        <v>0</v>
      </c>
    </row>
    <row r="36" spans="1:3" s="423" customFormat="1" ht="12" customHeight="1" thickBot="1">
      <c r="A36" s="282" t="s">
        <v>29</v>
      </c>
      <c r="B36" s="153" t="s">
        <v>506</v>
      </c>
      <c r="C36" s="415">
        <f>+C37+C38+C39</f>
        <v>34100</v>
      </c>
    </row>
    <row r="37" spans="1:3" s="423" customFormat="1" ht="12" customHeight="1">
      <c r="A37" s="513" t="s">
        <v>507</v>
      </c>
      <c r="B37" s="514" t="s">
        <v>255</v>
      </c>
      <c r="C37" s="96"/>
    </row>
    <row r="38" spans="1:3" s="423" customFormat="1" ht="12" customHeight="1">
      <c r="A38" s="513" t="s">
        <v>508</v>
      </c>
      <c r="B38" s="515" t="s">
        <v>3</v>
      </c>
      <c r="C38" s="368"/>
    </row>
    <row r="39" spans="1:3" s="521" customFormat="1" ht="12" customHeight="1" thickBot="1">
      <c r="A39" s="512" t="s">
        <v>509</v>
      </c>
      <c r="B39" s="171" t="s">
        <v>510</v>
      </c>
      <c r="C39" s="103">
        <v>34100</v>
      </c>
    </row>
    <row r="40" spans="1:3" s="521" customFormat="1" ht="15" customHeight="1" thickBot="1">
      <c r="A40" s="282" t="s">
        <v>30</v>
      </c>
      <c r="B40" s="283" t="s">
        <v>511</v>
      </c>
      <c r="C40" s="418">
        <f>+C35+C36</f>
        <v>34100</v>
      </c>
    </row>
    <row r="41" spans="1:3" s="521" customFormat="1" ht="15" customHeight="1">
      <c r="A41" s="284"/>
      <c r="B41" s="285"/>
      <c r="C41" s="416"/>
    </row>
    <row r="42" spans="1:3" ht="13.5" thickBot="1">
      <c r="A42" s="286"/>
      <c r="B42" s="287"/>
      <c r="C42" s="417"/>
    </row>
    <row r="43" spans="1:3" s="520" customFormat="1" ht="16.5" customHeight="1" thickBot="1">
      <c r="A43" s="288"/>
      <c r="B43" s="289" t="s">
        <v>63</v>
      </c>
      <c r="C43" s="418"/>
    </row>
    <row r="44" spans="1:3" s="522" customFormat="1" ht="12" customHeight="1" thickBot="1">
      <c r="A44" s="245" t="s">
        <v>21</v>
      </c>
      <c r="B44" s="153" t="s">
        <v>512</v>
      </c>
      <c r="C44" s="367">
        <f>SUM(C45:C49)</f>
        <v>34100</v>
      </c>
    </row>
    <row r="45" spans="1:3" ht="12" customHeight="1">
      <c r="A45" s="512" t="s">
        <v>109</v>
      </c>
      <c r="B45" s="9" t="s">
        <v>52</v>
      </c>
      <c r="C45" s="96">
        <v>21813</v>
      </c>
    </row>
    <row r="46" spans="1:3" ht="12" customHeight="1">
      <c r="A46" s="512" t="s">
        <v>110</v>
      </c>
      <c r="B46" s="8" t="s">
        <v>196</v>
      </c>
      <c r="C46" s="99">
        <v>6343</v>
      </c>
    </row>
    <row r="47" spans="1:3" ht="12" customHeight="1">
      <c r="A47" s="512" t="s">
        <v>111</v>
      </c>
      <c r="B47" s="8" t="s">
        <v>152</v>
      </c>
      <c r="C47" s="99">
        <v>5944</v>
      </c>
    </row>
    <row r="48" spans="1:3" ht="12" customHeight="1">
      <c r="A48" s="512" t="s">
        <v>112</v>
      </c>
      <c r="B48" s="8" t="s">
        <v>197</v>
      </c>
      <c r="C48" s="99"/>
    </row>
    <row r="49" spans="1:3" ht="12" customHeight="1" thickBot="1">
      <c r="A49" s="512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513</v>
      </c>
      <c r="C50" s="367">
        <f>SUM(C51:C53)</f>
        <v>0</v>
      </c>
    </row>
    <row r="51" spans="1:3" s="522" customFormat="1" ht="12" customHeight="1">
      <c r="A51" s="512" t="s">
        <v>115</v>
      </c>
      <c r="B51" s="9" t="s">
        <v>245</v>
      </c>
      <c r="C51" s="96">
        <v>0</v>
      </c>
    </row>
    <row r="52" spans="1:3" ht="12" customHeight="1">
      <c r="A52" s="512" t="s">
        <v>116</v>
      </c>
      <c r="B52" s="8" t="s">
        <v>200</v>
      </c>
      <c r="C52" s="99"/>
    </row>
    <row r="53" spans="1:3" ht="12" customHeight="1">
      <c r="A53" s="512" t="s">
        <v>117</v>
      </c>
      <c r="B53" s="8" t="s">
        <v>64</v>
      </c>
      <c r="C53" s="99"/>
    </row>
    <row r="54" spans="1:3" ht="12" customHeight="1" thickBot="1">
      <c r="A54" s="512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19">
        <f>+C44+C50</f>
        <v>34100</v>
      </c>
    </row>
    <row r="56" ht="13.5" thickBot="1">
      <c r="C56" s="420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4" sqref="D4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594</v>
      </c>
    </row>
    <row r="2" spans="1:3" s="518" customFormat="1" ht="25.5" customHeight="1">
      <c r="A2" s="465" t="s">
        <v>219</v>
      </c>
      <c r="B2" s="406" t="s">
        <v>541</v>
      </c>
      <c r="C2" s="421" t="s">
        <v>68</v>
      </c>
    </row>
    <row r="3" spans="1:3" s="518" customFormat="1" ht="24.75" thickBot="1">
      <c r="A3" s="510" t="s">
        <v>218</v>
      </c>
      <c r="B3" s="407" t="s">
        <v>518</v>
      </c>
      <c r="C3" s="422" t="s">
        <v>68</v>
      </c>
    </row>
    <row r="4" spans="1:3" s="519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277" t="s">
        <v>60</v>
      </c>
    </row>
    <row r="6" spans="1:3" s="520" customFormat="1" ht="12.75" customHeight="1" thickBot="1">
      <c r="A6" s="237">
        <v>1</v>
      </c>
      <c r="B6" s="238">
        <v>2</v>
      </c>
      <c r="C6" s="239">
        <v>3</v>
      </c>
    </row>
    <row r="7" spans="1:3" s="520" customFormat="1" ht="15.75" customHeight="1" thickBot="1">
      <c r="A7" s="278"/>
      <c r="B7" s="279" t="s">
        <v>61</v>
      </c>
      <c r="C7" s="280"/>
    </row>
    <row r="8" spans="1:3" s="423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3" customFormat="1" ht="12" customHeight="1">
      <c r="A9" s="511" t="s">
        <v>109</v>
      </c>
      <c r="B9" s="10" t="s">
        <v>309</v>
      </c>
      <c r="C9" s="412"/>
    </row>
    <row r="10" spans="1:3" s="423" customFormat="1" ht="12" customHeight="1">
      <c r="A10" s="512" t="s">
        <v>110</v>
      </c>
      <c r="B10" s="8" t="s">
        <v>310</v>
      </c>
      <c r="C10" s="365"/>
    </row>
    <row r="11" spans="1:3" s="423" customFormat="1" ht="12" customHeight="1">
      <c r="A11" s="512" t="s">
        <v>111</v>
      </c>
      <c r="B11" s="8" t="s">
        <v>311</v>
      </c>
      <c r="C11" s="365"/>
    </row>
    <row r="12" spans="1:3" s="423" customFormat="1" ht="12" customHeight="1">
      <c r="A12" s="512" t="s">
        <v>112</v>
      </c>
      <c r="B12" s="8" t="s">
        <v>312</v>
      </c>
      <c r="C12" s="365"/>
    </row>
    <row r="13" spans="1:3" s="423" customFormat="1" ht="12" customHeight="1">
      <c r="A13" s="512" t="s">
        <v>161</v>
      </c>
      <c r="B13" s="8" t="s">
        <v>313</v>
      </c>
      <c r="C13" s="365"/>
    </row>
    <row r="14" spans="1:3" s="423" customFormat="1" ht="12" customHeight="1">
      <c r="A14" s="512" t="s">
        <v>113</v>
      </c>
      <c r="B14" s="8" t="s">
        <v>495</v>
      </c>
      <c r="C14" s="365"/>
    </row>
    <row r="15" spans="1:3" s="423" customFormat="1" ht="12" customHeight="1">
      <c r="A15" s="512" t="s">
        <v>114</v>
      </c>
      <c r="B15" s="7" t="s">
        <v>496</v>
      </c>
      <c r="C15" s="365"/>
    </row>
    <row r="16" spans="1:3" s="423" customFormat="1" ht="12" customHeight="1">
      <c r="A16" s="512" t="s">
        <v>124</v>
      </c>
      <c r="B16" s="8" t="s">
        <v>316</v>
      </c>
      <c r="C16" s="413"/>
    </row>
    <row r="17" spans="1:3" s="521" customFormat="1" ht="12" customHeight="1">
      <c r="A17" s="512" t="s">
        <v>125</v>
      </c>
      <c r="B17" s="8" t="s">
        <v>317</v>
      </c>
      <c r="C17" s="365"/>
    </row>
    <row r="18" spans="1:3" s="521" customFormat="1" ht="12" customHeight="1" thickBot="1">
      <c r="A18" s="512" t="s">
        <v>126</v>
      </c>
      <c r="B18" s="7" t="s">
        <v>318</v>
      </c>
      <c r="C18" s="366"/>
    </row>
    <row r="19" spans="1:3" s="423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1" customFormat="1" ht="12" customHeight="1">
      <c r="A20" s="512" t="s">
        <v>115</v>
      </c>
      <c r="B20" s="9" t="s">
        <v>284</v>
      </c>
      <c r="C20" s="365"/>
    </row>
    <row r="21" spans="1:3" s="521" customFormat="1" ht="12" customHeight="1">
      <c r="A21" s="512" t="s">
        <v>116</v>
      </c>
      <c r="B21" s="8" t="s">
        <v>498</v>
      </c>
      <c r="C21" s="365"/>
    </row>
    <row r="22" spans="1:3" s="521" customFormat="1" ht="12" customHeight="1">
      <c r="A22" s="512" t="s">
        <v>117</v>
      </c>
      <c r="B22" s="8" t="s">
        <v>499</v>
      </c>
      <c r="C22" s="365"/>
    </row>
    <row r="23" spans="1:3" s="521" customFormat="1" ht="12" customHeight="1" thickBot="1">
      <c r="A23" s="512" t="s">
        <v>118</v>
      </c>
      <c r="B23" s="8" t="s">
        <v>2</v>
      </c>
      <c r="C23" s="365"/>
    </row>
    <row r="24" spans="1:3" s="521" customFormat="1" ht="12" customHeight="1" thickBot="1">
      <c r="A24" s="245" t="s">
        <v>23</v>
      </c>
      <c r="B24" s="153" t="s">
        <v>187</v>
      </c>
      <c r="C24" s="392"/>
    </row>
    <row r="25" spans="1:3" s="521" customFormat="1" ht="12" customHeight="1" thickBot="1">
      <c r="A25" s="245" t="s">
        <v>24</v>
      </c>
      <c r="B25" s="153" t="s">
        <v>500</v>
      </c>
      <c r="C25" s="367">
        <f>+C26+C27</f>
        <v>0</v>
      </c>
    </row>
    <row r="26" spans="1:3" s="521" customFormat="1" ht="12" customHeight="1">
      <c r="A26" s="513" t="s">
        <v>294</v>
      </c>
      <c r="B26" s="514" t="s">
        <v>498</v>
      </c>
      <c r="C26" s="96"/>
    </row>
    <row r="27" spans="1:3" s="521" customFormat="1" ht="12" customHeight="1">
      <c r="A27" s="513" t="s">
        <v>297</v>
      </c>
      <c r="B27" s="515" t="s">
        <v>501</v>
      </c>
      <c r="C27" s="368"/>
    </row>
    <row r="28" spans="1:3" s="521" customFormat="1" ht="12" customHeight="1" thickBot="1">
      <c r="A28" s="512" t="s">
        <v>298</v>
      </c>
      <c r="B28" s="516" t="s">
        <v>502</v>
      </c>
      <c r="C28" s="103"/>
    </row>
    <row r="29" spans="1:3" s="521" customFormat="1" ht="12" customHeight="1" thickBot="1">
      <c r="A29" s="245" t="s">
        <v>25</v>
      </c>
      <c r="B29" s="153" t="s">
        <v>503</v>
      </c>
      <c r="C29" s="367">
        <f>+C30+C31+C32</f>
        <v>0</v>
      </c>
    </row>
    <row r="30" spans="1:3" s="521" customFormat="1" ht="12" customHeight="1">
      <c r="A30" s="513" t="s">
        <v>102</v>
      </c>
      <c r="B30" s="514" t="s">
        <v>323</v>
      </c>
      <c r="C30" s="96"/>
    </row>
    <row r="31" spans="1:3" s="521" customFormat="1" ht="12" customHeight="1">
      <c r="A31" s="513" t="s">
        <v>103</v>
      </c>
      <c r="B31" s="515" t="s">
        <v>324</v>
      </c>
      <c r="C31" s="368"/>
    </row>
    <row r="32" spans="1:3" s="521" customFormat="1" ht="12" customHeight="1" thickBot="1">
      <c r="A32" s="512" t="s">
        <v>104</v>
      </c>
      <c r="B32" s="171" t="s">
        <v>325</v>
      </c>
      <c r="C32" s="103"/>
    </row>
    <row r="33" spans="1:3" s="423" customFormat="1" ht="12" customHeight="1" thickBot="1">
      <c r="A33" s="245" t="s">
        <v>26</v>
      </c>
      <c r="B33" s="153" t="s">
        <v>438</v>
      </c>
      <c r="C33" s="392"/>
    </row>
    <row r="34" spans="1:3" s="423" customFormat="1" ht="12" customHeight="1" thickBot="1">
      <c r="A34" s="245" t="s">
        <v>27</v>
      </c>
      <c r="B34" s="153" t="s">
        <v>504</v>
      </c>
      <c r="C34" s="414"/>
    </row>
    <row r="35" spans="1:3" s="423" customFormat="1" ht="12" customHeight="1" thickBot="1">
      <c r="A35" s="237" t="s">
        <v>28</v>
      </c>
      <c r="B35" s="153" t="s">
        <v>505</v>
      </c>
      <c r="C35" s="415">
        <f>+C8+C19+C24+C25+C29+C33+C34</f>
        <v>0</v>
      </c>
    </row>
    <row r="36" spans="1:3" s="423" customFormat="1" ht="12" customHeight="1" thickBot="1">
      <c r="A36" s="282" t="s">
        <v>29</v>
      </c>
      <c r="B36" s="153" t="s">
        <v>506</v>
      </c>
      <c r="C36" s="415">
        <f>+C37+C38+C39</f>
        <v>1683</v>
      </c>
    </row>
    <row r="37" spans="1:3" s="423" customFormat="1" ht="12" customHeight="1">
      <c r="A37" s="513" t="s">
        <v>507</v>
      </c>
      <c r="B37" s="514" t="s">
        <v>255</v>
      </c>
      <c r="C37" s="96">
        <v>45</v>
      </c>
    </row>
    <row r="38" spans="1:3" s="423" customFormat="1" ht="12" customHeight="1">
      <c r="A38" s="513" t="s">
        <v>508</v>
      </c>
      <c r="B38" s="515" t="s">
        <v>3</v>
      </c>
      <c r="C38" s="368"/>
    </row>
    <row r="39" spans="1:3" s="521" customFormat="1" ht="12" customHeight="1" thickBot="1">
      <c r="A39" s="512" t="s">
        <v>509</v>
      </c>
      <c r="B39" s="171" t="s">
        <v>510</v>
      </c>
      <c r="C39" s="103">
        <v>1638</v>
      </c>
    </row>
    <row r="40" spans="1:3" s="521" customFormat="1" ht="15" customHeight="1" thickBot="1">
      <c r="A40" s="282" t="s">
        <v>30</v>
      </c>
      <c r="B40" s="283" t="s">
        <v>511</v>
      </c>
      <c r="C40" s="418">
        <f>+C35+C36</f>
        <v>1683</v>
      </c>
    </row>
    <row r="41" spans="1:3" s="521" customFormat="1" ht="15" customHeight="1">
      <c r="A41" s="284"/>
      <c r="B41" s="285"/>
      <c r="C41" s="416"/>
    </row>
    <row r="42" spans="1:3" ht="13.5" thickBot="1">
      <c r="A42" s="286"/>
      <c r="B42" s="287"/>
      <c r="C42" s="417"/>
    </row>
    <row r="43" spans="1:3" s="520" customFormat="1" ht="16.5" customHeight="1" thickBot="1">
      <c r="A43" s="288"/>
      <c r="B43" s="289" t="s">
        <v>63</v>
      </c>
      <c r="C43" s="418"/>
    </row>
    <row r="44" spans="1:3" s="522" customFormat="1" ht="12" customHeight="1" thickBot="1">
      <c r="A44" s="245" t="s">
        <v>21</v>
      </c>
      <c r="B44" s="153" t="s">
        <v>512</v>
      </c>
      <c r="C44" s="367">
        <f>SUM(C45:C49)</f>
        <v>1633</v>
      </c>
    </row>
    <row r="45" spans="1:3" ht="12" customHeight="1">
      <c r="A45" s="512" t="s">
        <v>109</v>
      </c>
      <c r="B45" s="9" t="s">
        <v>52</v>
      </c>
      <c r="C45" s="96">
        <v>1080</v>
      </c>
    </row>
    <row r="46" spans="1:3" ht="12" customHeight="1">
      <c r="A46" s="512" t="s">
        <v>110</v>
      </c>
      <c r="B46" s="8" t="s">
        <v>196</v>
      </c>
      <c r="C46" s="99">
        <v>553</v>
      </c>
    </row>
    <row r="47" spans="1:3" ht="12" customHeight="1">
      <c r="A47" s="512" t="s">
        <v>111</v>
      </c>
      <c r="B47" s="8" t="s">
        <v>152</v>
      </c>
      <c r="C47" s="99"/>
    </row>
    <row r="48" spans="1:3" ht="12" customHeight="1">
      <c r="A48" s="512" t="s">
        <v>112</v>
      </c>
      <c r="B48" s="8" t="s">
        <v>197</v>
      </c>
      <c r="C48" s="99"/>
    </row>
    <row r="49" spans="1:3" ht="12" customHeight="1" thickBot="1">
      <c r="A49" s="512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513</v>
      </c>
      <c r="C50" s="367">
        <f>SUM(C51:C53)</f>
        <v>50</v>
      </c>
    </row>
    <row r="51" spans="1:3" s="522" customFormat="1" ht="12" customHeight="1">
      <c r="A51" s="512" t="s">
        <v>115</v>
      </c>
      <c r="B51" s="9" t="s">
        <v>245</v>
      </c>
      <c r="C51" s="96">
        <v>50</v>
      </c>
    </row>
    <row r="52" spans="1:3" ht="12" customHeight="1">
      <c r="A52" s="512" t="s">
        <v>116</v>
      </c>
      <c r="B52" s="8" t="s">
        <v>200</v>
      </c>
      <c r="C52" s="99"/>
    </row>
    <row r="53" spans="1:3" ht="12" customHeight="1">
      <c r="A53" s="512" t="s">
        <v>117</v>
      </c>
      <c r="B53" s="8" t="s">
        <v>64</v>
      </c>
      <c r="C53" s="99"/>
    </row>
    <row r="54" spans="1:3" ht="12" customHeight="1" thickBot="1">
      <c r="A54" s="512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19">
        <f>+C44+C50</f>
        <v>1683</v>
      </c>
    </row>
    <row r="56" ht="13.5" thickBot="1">
      <c r="C56" s="420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7" sqref="F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">
        <v>595</v>
      </c>
    </row>
    <row r="2" spans="1:3" s="518" customFormat="1" ht="25.5" customHeight="1">
      <c r="A2" s="465" t="s">
        <v>219</v>
      </c>
      <c r="B2" s="406" t="s">
        <v>541</v>
      </c>
      <c r="C2" s="421" t="s">
        <v>68</v>
      </c>
    </row>
    <row r="3" spans="1:3" s="518" customFormat="1" ht="24.75" thickBot="1">
      <c r="A3" s="510" t="s">
        <v>218</v>
      </c>
      <c r="B3" s="407" t="s">
        <v>519</v>
      </c>
      <c r="C3" s="422" t="s">
        <v>533</v>
      </c>
    </row>
    <row r="4" spans="1:3" s="519" customFormat="1" ht="15.75" customHeight="1" thickBot="1">
      <c r="A4" s="274"/>
      <c r="B4" s="274"/>
      <c r="C4" s="275" t="s">
        <v>58</v>
      </c>
    </row>
    <row r="5" spans="1:3" ht="13.5" thickBot="1">
      <c r="A5" s="466" t="s">
        <v>220</v>
      </c>
      <c r="B5" s="276" t="s">
        <v>59</v>
      </c>
      <c r="C5" s="277" t="s">
        <v>60</v>
      </c>
    </row>
    <row r="6" spans="1:3" s="520" customFormat="1" ht="12.75" customHeight="1" thickBot="1">
      <c r="A6" s="237">
        <v>1</v>
      </c>
      <c r="B6" s="238">
        <v>2</v>
      </c>
      <c r="C6" s="239">
        <v>3</v>
      </c>
    </row>
    <row r="7" spans="1:3" s="520" customFormat="1" ht="15.75" customHeight="1" thickBot="1">
      <c r="A7" s="278"/>
      <c r="B7" s="279" t="s">
        <v>61</v>
      </c>
      <c r="C7" s="280"/>
    </row>
    <row r="8" spans="1:3" s="423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3" customFormat="1" ht="12" customHeight="1">
      <c r="A9" s="511" t="s">
        <v>109</v>
      </c>
      <c r="B9" s="10" t="s">
        <v>309</v>
      </c>
      <c r="C9" s="412"/>
    </row>
    <row r="10" spans="1:3" s="423" customFormat="1" ht="12" customHeight="1">
      <c r="A10" s="512" t="s">
        <v>110</v>
      </c>
      <c r="B10" s="8" t="s">
        <v>310</v>
      </c>
      <c r="C10" s="365"/>
    </row>
    <row r="11" spans="1:3" s="423" customFormat="1" ht="12" customHeight="1">
      <c r="A11" s="512" t="s">
        <v>111</v>
      </c>
      <c r="B11" s="8" t="s">
        <v>311</v>
      </c>
      <c r="C11" s="365"/>
    </row>
    <row r="12" spans="1:3" s="423" customFormat="1" ht="12" customHeight="1">
      <c r="A12" s="512" t="s">
        <v>112</v>
      </c>
      <c r="B12" s="8" t="s">
        <v>312</v>
      </c>
      <c r="C12" s="365"/>
    </row>
    <row r="13" spans="1:3" s="423" customFormat="1" ht="12" customHeight="1">
      <c r="A13" s="512" t="s">
        <v>161</v>
      </c>
      <c r="B13" s="8" t="s">
        <v>313</v>
      </c>
      <c r="C13" s="365"/>
    </row>
    <row r="14" spans="1:3" s="423" customFormat="1" ht="12" customHeight="1">
      <c r="A14" s="512" t="s">
        <v>113</v>
      </c>
      <c r="B14" s="8" t="s">
        <v>495</v>
      </c>
      <c r="C14" s="365"/>
    </row>
    <row r="15" spans="1:3" s="423" customFormat="1" ht="12" customHeight="1">
      <c r="A15" s="512" t="s">
        <v>114</v>
      </c>
      <c r="B15" s="7" t="s">
        <v>496</v>
      </c>
      <c r="C15" s="365"/>
    </row>
    <row r="16" spans="1:3" s="423" customFormat="1" ht="12" customHeight="1">
      <c r="A16" s="512" t="s">
        <v>124</v>
      </c>
      <c r="B16" s="8" t="s">
        <v>316</v>
      </c>
      <c r="C16" s="413"/>
    </row>
    <row r="17" spans="1:3" s="521" customFormat="1" ht="12" customHeight="1">
      <c r="A17" s="512" t="s">
        <v>125</v>
      </c>
      <c r="B17" s="8" t="s">
        <v>317</v>
      </c>
      <c r="C17" s="365"/>
    </row>
    <row r="18" spans="1:3" s="521" customFormat="1" ht="12" customHeight="1" thickBot="1">
      <c r="A18" s="512" t="s">
        <v>126</v>
      </c>
      <c r="B18" s="7" t="s">
        <v>318</v>
      </c>
      <c r="C18" s="366"/>
    </row>
    <row r="19" spans="1:3" s="423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1" customFormat="1" ht="12" customHeight="1">
      <c r="A20" s="512" t="s">
        <v>115</v>
      </c>
      <c r="B20" s="9" t="s">
        <v>284</v>
      </c>
      <c r="C20" s="365"/>
    </row>
    <row r="21" spans="1:3" s="521" customFormat="1" ht="12" customHeight="1">
      <c r="A21" s="512" t="s">
        <v>116</v>
      </c>
      <c r="B21" s="8" t="s">
        <v>498</v>
      </c>
      <c r="C21" s="365"/>
    </row>
    <row r="22" spans="1:3" s="521" customFormat="1" ht="12" customHeight="1">
      <c r="A22" s="512" t="s">
        <v>117</v>
      </c>
      <c r="B22" s="8" t="s">
        <v>499</v>
      </c>
      <c r="C22" s="365"/>
    </row>
    <row r="23" spans="1:3" s="521" customFormat="1" ht="12" customHeight="1" thickBot="1">
      <c r="A23" s="512" t="s">
        <v>118</v>
      </c>
      <c r="B23" s="8" t="s">
        <v>2</v>
      </c>
      <c r="C23" s="365"/>
    </row>
    <row r="24" spans="1:3" s="521" customFormat="1" ht="12" customHeight="1" thickBot="1">
      <c r="A24" s="245" t="s">
        <v>23</v>
      </c>
      <c r="B24" s="153" t="s">
        <v>187</v>
      </c>
      <c r="C24" s="392"/>
    </row>
    <row r="25" spans="1:3" s="521" customFormat="1" ht="12" customHeight="1" thickBot="1">
      <c r="A25" s="245" t="s">
        <v>24</v>
      </c>
      <c r="B25" s="153" t="s">
        <v>500</v>
      </c>
      <c r="C25" s="367">
        <f>+C26+C27</f>
        <v>0</v>
      </c>
    </row>
    <row r="26" spans="1:3" s="521" customFormat="1" ht="12" customHeight="1">
      <c r="A26" s="513" t="s">
        <v>294</v>
      </c>
      <c r="B26" s="514" t="s">
        <v>498</v>
      </c>
      <c r="C26" s="96"/>
    </row>
    <row r="27" spans="1:3" s="521" customFormat="1" ht="12" customHeight="1">
      <c r="A27" s="513" t="s">
        <v>297</v>
      </c>
      <c r="B27" s="515" t="s">
        <v>501</v>
      </c>
      <c r="C27" s="368"/>
    </row>
    <row r="28" spans="1:3" s="521" customFormat="1" ht="12" customHeight="1" thickBot="1">
      <c r="A28" s="512" t="s">
        <v>298</v>
      </c>
      <c r="B28" s="516" t="s">
        <v>502</v>
      </c>
      <c r="C28" s="103"/>
    </row>
    <row r="29" spans="1:3" s="521" customFormat="1" ht="12" customHeight="1" thickBot="1">
      <c r="A29" s="245" t="s">
        <v>25</v>
      </c>
      <c r="B29" s="153" t="s">
        <v>503</v>
      </c>
      <c r="C29" s="367">
        <f>+C30+C31+C32</f>
        <v>0</v>
      </c>
    </row>
    <row r="30" spans="1:3" s="521" customFormat="1" ht="12" customHeight="1">
      <c r="A30" s="513" t="s">
        <v>102</v>
      </c>
      <c r="B30" s="514" t="s">
        <v>323</v>
      </c>
      <c r="C30" s="96"/>
    </row>
    <row r="31" spans="1:3" s="521" customFormat="1" ht="12" customHeight="1">
      <c r="A31" s="513" t="s">
        <v>103</v>
      </c>
      <c r="B31" s="515" t="s">
        <v>324</v>
      </c>
      <c r="C31" s="368"/>
    </row>
    <row r="32" spans="1:3" s="521" customFormat="1" ht="12" customHeight="1" thickBot="1">
      <c r="A32" s="512" t="s">
        <v>104</v>
      </c>
      <c r="B32" s="171" t="s">
        <v>325</v>
      </c>
      <c r="C32" s="103"/>
    </row>
    <row r="33" spans="1:3" s="423" customFormat="1" ht="12" customHeight="1" thickBot="1">
      <c r="A33" s="245" t="s">
        <v>26</v>
      </c>
      <c r="B33" s="153" t="s">
        <v>438</v>
      </c>
      <c r="C33" s="392"/>
    </row>
    <row r="34" spans="1:3" s="423" customFormat="1" ht="12" customHeight="1" thickBot="1">
      <c r="A34" s="245" t="s">
        <v>27</v>
      </c>
      <c r="B34" s="153" t="s">
        <v>504</v>
      </c>
      <c r="C34" s="414"/>
    </row>
    <row r="35" spans="1:3" s="423" customFormat="1" ht="12" customHeight="1" thickBot="1">
      <c r="A35" s="237" t="s">
        <v>28</v>
      </c>
      <c r="B35" s="153" t="s">
        <v>505</v>
      </c>
      <c r="C35" s="415">
        <f>+C8+C19+C24+C25+C29+C33+C34</f>
        <v>0</v>
      </c>
    </row>
    <row r="36" spans="1:3" s="423" customFormat="1" ht="12" customHeight="1" thickBot="1">
      <c r="A36" s="282" t="s">
        <v>29</v>
      </c>
      <c r="B36" s="153" t="s">
        <v>506</v>
      </c>
      <c r="C36" s="415">
        <f>+C37+C38+C39</f>
        <v>0</v>
      </c>
    </row>
    <row r="37" spans="1:3" s="423" customFormat="1" ht="12" customHeight="1">
      <c r="A37" s="513" t="s">
        <v>507</v>
      </c>
      <c r="B37" s="514" t="s">
        <v>255</v>
      </c>
      <c r="C37" s="96"/>
    </row>
    <row r="38" spans="1:3" s="423" customFormat="1" ht="12" customHeight="1">
      <c r="A38" s="513" t="s">
        <v>508</v>
      </c>
      <c r="B38" s="515" t="s">
        <v>3</v>
      </c>
      <c r="C38" s="368"/>
    </row>
    <row r="39" spans="1:3" s="521" customFormat="1" ht="12" customHeight="1" thickBot="1">
      <c r="A39" s="512" t="s">
        <v>509</v>
      </c>
      <c r="B39" s="171" t="s">
        <v>510</v>
      </c>
      <c r="C39" s="103"/>
    </row>
    <row r="40" spans="1:3" s="521" customFormat="1" ht="15" customHeight="1" thickBot="1">
      <c r="A40" s="282" t="s">
        <v>30</v>
      </c>
      <c r="B40" s="283" t="s">
        <v>511</v>
      </c>
      <c r="C40" s="418">
        <f>+C35+C36</f>
        <v>0</v>
      </c>
    </row>
    <row r="41" spans="1:3" s="521" customFormat="1" ht="15" customHeight="1">
      <c r="A41" s="284"/>
      <c r="B41" s="285"/>
      <c r="C41" s="416"/>
    </row>
    <row r="42" spans="1:3" ht="13.5" thickBot="1">
      <c r="A42" s="286"/>
      <c r="B42" s="287"/>
      <c r="C42" s="417"/>
    </row>
    <row r="43" spans="1:3" s="520" customFormat="1" ht="16.5" customHeight="1" thickBot="1">
      <c r="A43" s="288"/>
      <c r="B43" s="289" t="s">
        <v>63</v>
      </c>
      <c r="C43" s="418"/>
    </row>
    <row r="44" spans="1:3" s="522" customFormat="1" ht="12" customHeight="1" thickBot="1">
      <c r="A44" s="245" t="s">
        <v>21</v>
      </c>
      <c r="B44" s="153" t="s">
        <v>512</v>
      </c>
      <c r="C44" s="367">
        <f>SUM(C45:C49)</f>
        <v>0</v>
      </c>
    </row>
    <row r="45" spans="1:3" ht="12" customHeight="1">
      <c r="A45" s="512" t="s">
        <v>109</v>
      </c>
      <c r="B45" s="9" t="s">
        <v>52</v>
      </c>
      <c r="C45" s="96"/>
    </row>
    <row r="46" spans="1:3" ht="12" customHeight="1">
      <c r="A46" s="512" t="s">
        <v>110</v>
      </c>
      <c r="B46" s="8" t="s">
        <v>196</v>
      </c>
      <c r="C46" s="99"/>
    </row>
    <row r="47" spans="1:3" ht="12" customHeight="1">
      <c r="A47" s="512" t="s">
        <v>111</v>
      </c>
      <c r="B47" s="8" t="s">
        <v>152</v>
      </c>
      <c r="C47" s="99"/>
    </row>
    <row r="48" spans="1:3" ht="12" customHeight="1">
      <c r="A48" s="512" t="s">
        <v>112</v>
      </c>
      <c r="B48" s="8" t="s">
        <v>197</v>
      </c>
      <c r="C48" s="99"/>
    </row>
    <row r="49" spans="1:3" ht="12" customHeight="1" thickBot="1">
      <c r="A49" s="512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513</v>
      </c>
      <c r="C50" s="367">
        <f>SUM(C51:C53)</f>
        <v>0</v>
      </c>
    </row>
    <row r="51" spans="1:3" s="522" customFormat="1" ht="12" customHeight="1">
      <c r="A51" s="512" t="s">
        <v>115</v>
      </c>
      <c r="B51" s="9" t="s">
        <v>245</v>
      </c>
      <c r="C51" s="96"/>
    </row>
    <row r="52" spans="1:3" ht="12" customHeight="1">
      <c r="A52" s="512" t="s">
        <v>116</v>
      </c>
      <c r="B52" s="8" t="s">
        <v>200</v>
      </c>
      <c r="C52" s="99"/>
    </row>
    <row r="53" spans="1:3" ht="12" customHeight="1">
      <c r="A53" s="512" t="s">
        <v>117</v>
      </c>
      <c r="B53" s="8" t="s">
        <v>64</v>
      </c>
      <c r="C53" s="99"/>
    </row>
    <row r="54" spans="1:3" ht="12" customHeight="1" thickBot="1">
      <c r="A54" s="512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19">
        <f>+C44+C50</f>
        <v>0</v>
      </c>
    </row>
    <row r="56" ht="13.5" thickBot="1">
      <c r="C56" s="420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5" sqref="G5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62" t="s">
        <v>5</v>
      </c>
      <c r="B1" s="662"/>
      <c r="C1" s="662"/>
      <c r="D1" s="662"/>
      <c r="E1" s="662"/>
      <c r="F1" s="662"/>
      <c r="G1" s="662"/>
    </row>
    <row r="3" spans="1:7" s="196" customFormat="1" ht="27" customHeight="1">
      <c r="A3" s="194" t="s">
        <v>226</v>
      </c>
      <c r="B3" s="195"/>
      <c r="C3" s="661" t="s">
        <v>542</v>
      </c>
      <c r="D3" s="661"/>
      <c r="E3" s="661"/>
      <c r="F3" s="661"/>
      <c r="G3" s="661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227</v>
      </c>
      <c r="B5" s="195"/>
      <c r="C5" s="661" t="s">
        <v>543</v>
      </c>
      <c r="D5" s="661"/>
      <c r="E5" s="661"/>
      <c r="F5" s="661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565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566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19</v>
      </c>
      <c r="B9" s="235" t="s">
        <v>228</v>
      </c>
      <c r="C9" s="235" t="s">
        <v>229</v>
      </c>
      <c r="D9" s="235" t="s">
        <v>230</v>
      </c>
      <c r="E9" s="235" t="s">
        <v>231</v>
      </c>
      <c r="F9" s="235" t="s">
        <v>232</v>
      </c>
      <c r="G9" s="236" t="s">
        <v>56</v>
      </c>
    </row>
    <row r="10" spans="1:7" ht="24" customHeight="1">
      <c r="A10" s="298" t="s">
        <v>21</v>
      </c>
      <c r="B10" s="243" t="s">
        <v>233</v>
      </c>
      <c r="C10" s="199"/>
      <c r="D10" s="199"/>
      <c r="E10" s="199"/>
      <c r="F10" s="199">
        <v>0</v>
      </c>
      <c r="G10" s="299">
        <f>SUM(C10:F10)</f>
        <v>0</v>
      </c>
    </row>
    <row r="11" spans="1:7" ht="24" customHeight="1">
      <c r="A11" s="300" t="s">
        <v>22</v>
      </c>
      <c r="B11" s="244" t="s">
        <v>234</v>
      </c>
      <c r="C11" s="200"/>
      <c r="D11" s="200"/>
      <c r="E11" s="200"/>
      <c r="F11" s="200">
        <v>0</v>
      </c>
      <c r="G11" s="301">
        <f aca="true" t="shared" si="0" ref="G11:G16">SUM(C11:F11)</f>
        <v>0</v>
      </c>
    </row>
    <row r="12" spans="1:7" ht="24" customHeight="1">
      <c r="A12" s="300" t="s">
        <v>23</v>
      </c>
      <c r="B12" s="244" t="s">
        <v>235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24</v>
      </c>
      <c r="B13" s="244" t="s">
        <v>236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25</v>
      </c>
      <c r="B14" s="244" t="s">
        <v>237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26</v>
      </c>
      <c r="B15" s="303" t="s">
        <v>238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544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239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2/2014. (II.7.)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Normal="120" zoomScaleSheetLayoutView="100" workbookViewId="0" topLeftCell="A1">
      <selection activeCell="C18" sqref="C18"/>
    </sheetView>
  </sheetViews>
  <sheetFormatPr defaultColWidth="9.00390625" defaultRowHeight="12.75"/>
  <cols>
    <col min="1" max="1" width="9.00390625" style="440" customWidth="1"/>
    <col min="2" max="2" width="75.875" style="440" customWidth="1"/>
    <col min="3" max="3" width="15.50390625" style="441" customWidth="1"/>
    <col min="4" max="5" width="15.50390625" style="440" customWidth="1"/>
    <col min="6" max="6" width="9.00390625" style="44" customWidth="1"/>
    <col min="7" max="16384" width="9.375" style="44" customWidth="1"/>
  </cols>
  <sheetData>
    <row r="1" spans="1:5" ht="15.75" customHeight="1">
      <c r="A1" s="599" t="s">
        <v>18</v>
      </c>
      <c r="B1" s="599"/>
      <c r="C1" s="599"/>
      <c r="D1" s="599"/>
      <c r="E1" s="599"/>
    </row>
    <row r="2" spans="1:5" ht="15.75" customHeight="1" thickBot="1">
      <c r="A2" s="601" t="s">
        <v>165</v>
      </c>
      <c r="B2" s="601"/>
      <c r="D2" s="170"/>
      <c r="E2" s="357" t="s">
        <v>246</v>
      </c>
    </row>
    <row r="3" spans="1:5" ht="37.5" customHeight="1" thickBot="1">
      <c r="A3" s="23" t="s">
        <v>78</v>
      </c>
      <c r="B3" s="24" t="s">
        <v>20</v>
      </c>
      <c r="C3" s="24" t="s">
        <v>483</v>
      </c>
      <c r="D3" s="463" t="s">
        <v>484</v>
      </c>
      <c r="E3" s="193" t="s">
        <v>275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09">
        <v>5</v>
      </c>
    </row>
    <row r="5" spans="1:5" s="1" customFormat="1" ht="12" customHeight="1" thickBot="1">
      <c r="A5" s="20" t="s">
        <v>21</v>
      </c>
      <c r="B5" s="21" t="s">
        <v>276</v>
      </c>
      <c r="C5" s="455">
        <f>+C6+C7+C8+C9+C10+C11</f>
        <v>110414</v>
      </c>
      <c r="D5" s="455">
        <f>+D6+D7+D8+D9+D10+D11</f>
        <v>126906</v>
      </c>
      <c r="E5" s="313">
        <f>+E6+E7+E8+E9+E10+E11</f>
        <v>127202</v>
      </c>
    </row>
    <row r="6" spans="1:5" s="1" customFormat="1" ht="12" customHeight="1">
      <c r="A6" s="15" t="s">
        <v>109</v>
      </c>
      <c r="B6" s="475" t="s">
        <v>277</v>
      </c>
      <c r="C6" s="457">
        <f>53690+30940</f>
        <v>84630</v>
      </c>
      <c r="D6" s="457">
        <v>39826</v>
      </c>
      <c r="E6" s="315">
        <v>57089</v>
      </c>
    </row>
    <row r="7" spans="1:5" s="1" customFormat="1" ht="12" customHeight="1">
      <c r="A7" s="14" t="s">
        <v>110</v>
      </c>
      <c r="B7" s="476" t="s">
        <v>278</v>
      </c>
      <c r="C7" s="456"/>
      <c r="D7" s="456">
        <v>21058</v>
      </c>
      <c r="E7" s="314">
        <v>21484</v>
      </c>
    </row>
    <row r="8" spans="1:5" s="1" customFormat="1" ht="12" customHeight="1">
      <c r="A8" s="14" t="s">
        <v>111</v>
      </c>
      <c r="B8" s="476" t="s">
        <v>279</v>
      </c>
      <c r="C8" s="456">
        <v>21478</v>
      </c>
      <c r="D8" s="456">
        <v>47254</v>
      </c>
      <c r="E8" s="314">
        <v>40827</v>
      </c>
    </row>
    <row r="9" spans="1:5" s="1" customFormat="1" ht="12" customHeight="1">
      <c r="A9" s="14" t="s">
        <v>112</v>
      </c>
      <c r="B9" s="476" t="s">
        <v>280</v>
      </c>
      <c r="C9" s="456"/>
      <c r="D9" s="456">
        <v>2708</v>
      </c>
      <c r="E9" s="314">
        <v>2709</v>
      </c>
    </row>
    <row r="10" spans="1:5" s="1" customFormat="1" ht="12" customHeight="1">
      <c r="A10" s="14" t="s">
        <v>161</v>
      </c>
      <c r="B10" s="476" t="s">
        <v>281</v>
      </c>
      <c r="C10" s="546">
        <v>335</v>
      </c>
      <c r="D10" s="546">
        <v>5426</v>
      </c>
      <c r="E10" s="314">
        <v>5093</v>
      </c>
    </row>
    <row r="11" spans="1:5" s="1" customFormat="1" ht="12" customHeight="1" thickBot="1">
      <c r="A11" s="16" t="s">
        <v>113</v>
      </c>
      <c r="B11" s="344" t="s">
        <v>282</v>
      </c>
      <c r="C11" s="547">
        <v>3971</v>
      </c>
      <c r="D11" s="547">
        <v>10634</v>
      </c>
      <c r="E11" s="314"/>
    </row>
    <row r="12" spans="1:5" s="1" customFormat="1" ht="12" customHeight="1" thickBot="1">
      <c r="A12" s="20" t="s">
        <v>22</v>
      </c>
      <c r="B12" s="342" t="s">
        <v>283</v>
      </c>
      <c r="C12" s="455">
        <f>+C13+C14+C15+C16+C17</f>
        <v>21941</v>
      </c>
      <c r="D12" s="455">
        <f>+D13+D14+D15+D16+D17</f>
        <v>46957</v>
      </c>
      <c r="E12" s="313">
        <f>+E13+E14+E15+E16+E17</f>
        <v>31337</v>
      </c>
    </row>
    <row r="13" spans="1:5" s="1" customFormat="1" ht="12" customHeight="1">
      <c r="A13" s="15" t="s">
        <v>115</v>
      </c>
      <c r="B13" s="475" t="s">
        <v>284</v>
      </c>
      <c r="C13" s="457"/>
      <c r="D13" s="457"/>
      <c r="E13" s="315"/>
    </row>
    <row r="14" spans="1:5" s="1" customFormat="1" ht="12" customHeight="1">
      <c r="A14" s="14" t="s">
        <v>116</v>
      </c>
      <c r="B14" s="476" t="s">
        <v>285</v>
      </c>
      <c r="C14" s="456"/>
      <c r="D14" s="456"/>
      <c r="E14" s="314"/>
    </row>
    <row r="15" spans="1:5" s="1" customFormat="1" ht="12" customHeight="1">
      <c r="A15" s="14" t="s">
        <v>117</v>
      </c>
      <c r="B15" s="476" t="s">
        <v>523</v>
      </c>
      <c r="C15" s="456"/>
      <c r="D15" s="456"/>
      <c r="E15" s="314"/>
    </row>
    <row r="16" spans="1:5" s="1" customFormat="1" ht="12" customHeight="1">
      <c r="A16" s="14" t="s">
        <v>118</v>
      </c>
      <c r="B16" s="476" t="s">
        <v>524</v>
      </c>
      <c r="C16" s="456"/>
      <c r="D16" s="456"/>
      <c r="E16" s="314"/>
    </row>
    <row r="17" spans="1:5" s="1" customFormat="1" ht="12" customHeight="1">
      <c r="A17" s="14" t="s">
        <v>119</v>
      </c>
      <c r="B17" s="476" t="s">
        <v>286</v>
      </c>
      <c r="C17" s="456">
        <v>21941</v>
      </c>
      <c r="D17" s="456">
        <f>34238+12061+658</f>
        <v>46957</v>
      </c>
      <c r="E17" s="314">
        <v>31337</v>
      </c>
    </row>
    <row r="18" spans="1:5" s="1" customFormat="1" ht="12" customHeight="1" thickBot="1">
      <c r="A18" s="16" t="s">
        <v>128</v>
      </c>
      <c r="B18" s="344" t="s">
        <v>287</v>
      </c>
      <c r="C18" s="458"/>
      <c r="D18" s="458"/>
      <c r="E18" s="316"/>
    </row>
    <row r="19" spans="1:5" s="1" customFormat="1" ht="12" customHeight="1" thickBot="1">
      <c r="A19" s="20" t="s">
        <v>23</v>
      </c>
      <c r="B19" s="21" t="s">
        <v>288</v>
      </c>
      <c r="C19" s="455">
        <f>+C20+C21+C22+C23+C24</f>
        <v>0</v>
      </c>
      <c r="D19" s="455">
        <f>+D20+D21+D22+D23+D24</f>
        <v>19443</v>
      </c>
      <c r="E19" s="313">
        <f>+E20+E21+E22+E23+E24</f>
        <v>0</v>
      </c>
    </row>
    <row r="20" spans="1:5" s="1" customFormat="1" ht="12" customHeight="1">
      <c r="A20" s="15" t="s">
        <v>98</v>
      </c>
      <c r="B20" s="475" t="s">
        <v>289</v>
      </c>
      <c r="C20" s="457"/>
      <c r="D20" s="457"/>
      <c r="E20" s="315"/>
    </row>
    <row r="21" spans="1:5" s="1" customFormat="1" ht="12" customHeight="1">
      <c r="A21" s="14" t="s">
        <v>99</v>
      </c>
      <c r="B21" s="476" t="s">
        <v>290</v>
      </c>
      <c r="C21" s="456"/>
      <c r="D21" s="456"/>
      <c r="E21" s="314"/>
    </row>
    <row r="22" spans="1:5" s="1" customFormat="1" ht="12" customHeight="1">
      <c r="A22" s="14" t="s">
        <v>100</v>
      </c>
      <c r="B22" s="476" t="s">
        <v>525</v>
      </c>
      <c r="C22" s="456"/>
      <c r="D22" s="456"/>
      <c r="E22" s="314"/>
    </row>
    <row r="23" spans="1:5" s="1" customFormat="1" ht="12" customHeight="1">
      <c r="A23" s="14" t="s">
        <v>101</v>
      </c>
      <c r="B23" s="476" t="s">
        <v>526</v>
      </c>
      <c r="C23" s="456"/>
      <c r="D23" s="456"/>
      <c r="E23" s="314"/>
    </row>
    <row r="24" spans="1:5" s="1" customFormat="1" ht="12" customHeight="1">
      <c r="A24" s="14" t="s">
        <v>184</v>
      </c>
      <c r="B24" s="476" t="s">
        <v>291</v>
      </c>
      <c r="C24" s="456"/>
      <c r="D24" s="456">
        <v>19443</v>
      </c>
      <c r="E24" s="314"/>
    </row>
    <row r="25" spans="1:5" s="1" customFormat="1" ht="12" customHeight="1" thickBot="1">
      <c r="A25" s="16" t="s">
        <v>185</v>
      </c>
      <c r="B25" s="344" t="s">
        <v>292</v>
      </c>
      <c r="C25" s="458"/>
      <c r="D25" s="458"/>
      <c r="E25" s="316"/>
    </row>
    <row r="26" spans="1:5" s="1" customFormat="1" ht="12" customHeight="1" thickBot="1">
      <c r="A26" s="20" t="s">
        <v>186</v>
      </c>
      <c r="B26" s="21" t="s">
        <v>293</v>
      </c>
      <c r="C26" s="462">
        <f>+C27+C30+C31+C32</f>
        <v>65994</v>
      </c>
      <c r="D26" s="462">
        <f>+D27+D30+D31+D32</f>
        <v>70454</v>
      </c>
      <c r="E26" s="506">
        <f>+E27+E30+E31+E32</f>
        <v>54000</v>
      </c>
    </row>
    <row r="27" spans="1:5" s="1" customFormat="1" ht="12" customHeight="1">
      <c r="A27" s="15" t="s">
        <v>294</v>
      </c>
      <c r="B27" s="475" t="s">
        <v>300</v>
      </c>
      <c r="C27" s="508">
        <f>+C28+C29</f>
        <v>47275</v>
      </c>
      <c r="D27" s="508">
        <f>+D28+D29</f>
        <v>57238</v>
      </c>
      <c r="E27" s="507">
        <f>+E28+E29</f>
        <v>43000</v>
      </c>
    </row>
    <row r="28" spans="1:5" s="1" customFormat="1" ht="12" customHeight="1">
      <c r="A28" s="14" t="s">
        <v>295</v>
      </c>
      <c r="B28" s="476" t="s">
        <v>301</v>
      </c>
      <c r="C28" s="456">
        <v>7872</v>
      </c>
      <c r="D28" s="456">
        <v>7817</v>
      </c>
      <c r="E28" s="314">
        <v>8000</v>
      </c>
    </row>
    <row r="29" spans="1:5" s="1" customFormat="1" ht="12" customHeight="1">
      <c r="A29" s="14" t="s">
        <v>296</v>
      </c>
      <c r="B29" s="476" t="s">
        <v>302</v>
      </c>
      <c r="C29" s="456">
        <v>39403</v>
      </c>
      <c r="D29" s="456">
        <v>49421</v>
      </c>
      <c r="E29" s="314">
        <v>35000</v>
      </c>
    </row>
    <row r="30" spans="1:5" s="1" customFormat="1" ht="12" customHeight="1">
      <c r="A30" s="14" t="s">
        <v>297</v>
      </c>
      <c r="B30" s="476" t="s">
        <v>303</v>
      </c>
      <c r="C30" s="456">
        <v>10324</v>
      </c>
      <c r="D30" s="456">
        <v>4096</v>
      </c>
      <c r="E30" s="314">
        <v>4000</v>
      </c>
    </row>
    <row r="31" spans="1:5" s="1" customFormat="1" ht="12" customHeight="1">
      <c r="A31" s="14" t="s">
        <v>298</v>
      </c>
      <c r="B31" s="476" t="s">
        <v>304</v>
      </c>
      <c r="C31" s="456">
        <v>2675</v>
      </c>
      <c r="D31" s="456">
        <v>3250</v>
      </c>
      <c r="E31" s="314">
        <v>2800</v>
      </c>
    </row>
    <row r="32" spans="1:5" s="1" customFormat="1" ht="12" customHeight="1" thickBot="1">
      <c r="A32" s="16" t="s">
        <v>299</v>
      </c>
      <c r="B32" s="344" t="s">
        <v>305</v>
      </c>
      <c r="C32" s="458">
        <f>718+272+4614+116</f>
        <v>5720</v>
      </c>
      <c r="D32" s="458">
        <v>5870</v>
      </c>
      <c r="E32" s="316">
        <v>4200</v>
      </c>
    </row>
    <row r="33" spans="1:5" s="1" customFormat="1" ht="12" customHeight="1" thickBot="1">
      <c r="A33" s="20" t="s">
        <v>25</v>
      </c>
      <c r="B33" s="21" t="s">
        <v>306</v>
      </c>
      <c r="C33" s="455">
        <f>SUM(C34:C43)</f>
        <v>56518</v>
      </c>
      <c r="D33" s="455">
        <f>SUM(D34:D43)</f>
        <v>41480</v>
      </c>
      <c r="E33" s="313">
        <f>SUM(E34:E43)</f>
        <v>22704</v>
      </c>
    </row>
    <row r="34" spans="1:5" s="1" customFormat="1" ht="12" customHeight="1">
      <c r="A34" s="15" t="s">
        <v>102</v>
      </c>
      <c r="B34" s="475" t="s">
        <v>309</v>
      </c>
      <c r="C34" s="457"/>
      <c r="D34" s="457"/>
      <c r="E34" s="315"/>
    </row>
    <row r="35" spans="1:5" s="1" customFormat="1" ht="12" customHeight="1">
      <c r="A35" s="14" t="s">
        <v>103</v>
      </c>
      <c r="B35" s="476" t="s">
        <v>310</v>
      </c>
      <c r="C35" s="456">
        <f>29639+926</f>
        <v>30565</v>
      </c>
      <c r="D35" s="456">
        <f>7080+657+85</f>
        <v>7822</v>
      </c>
      <c r="E35" s="314">
        <v>3576</v>
      </c>
    </row>
    <row r="36" spans="1:5" s="1" customFormat="1" ht="12" customHeight="1">
      <c r="A36" s="14" t="s">
        <v>104</v>
      </c>
      <c r="B36" s="476" t="s">
        <v>311</v>
      </c>
      <c r="C36" s="456">
        <v>1282</v>
      </c>
      <c r="D36" s="456">
        <v>3900</v>
      </c>
      <c r="E36" s="314">
        <v>1517</v>
      </c>
    </row>
    <row r="37" spans="1:5" s="1" customFormat="1" ht="12" customHeight="1">
      <c r="A37" s="14" t="s">
        <v>188</v>
      </c>
      <c r="B37" s="476" t="s">
        <v>312</v>
      </c>
      <c r="C37" s="456">
        <v>4450</v>
      </c>
      <c r="D37" s="456">
        <v>3562</v>
      </c>
      <c r="E37" s="314">
        <v>1136</v>
      </c>
    </row>
    <row r="38" spans="1:5" s="1" customFormat="1" ht="12" customHeight="1">
      <c r="A38" s="14" t="s">
        <v>189</v>
      </c>
      <c r="B38" s="476" t="s">
        <v>313</v>
      </c>
      <c r="C38" s="456">
        <v>4571</v>
      </c>
      <c r="D38" s="456">
        <v>11978</v>
      </c>
      <c r="E38" s="314">
        <v>11949</v>
      </c>
    </row>
    <row r="39" spans="1:5" s="1" customFormat="1" ht="12" customHeight="1">
      <c r="A39" s="14" t="s">
        <v>190</v>
      </c>
      <c r="B39" s="476" t="s">
        <v>314</v>
      </c>
      <c r="C39" s="456">
        <v>9613</v>
      </c>
      <c r="D39" s="456">
        <f>11812+197+23</f>
        <v>12032</v>
      </c>
      <c r="E39" s="314">
        <v>3726</v>
      </c>
    </row>
    <row r="40" spans="1:5" s="1" customFormat="1" ht="12" customHeight="1">
      <c r="A40" s="14" t="s">
        <v>191</v>
      </c>
      <c r="B40" s="476" t="s">
        <v>315</v>
      </c>
      <c r="C40" s="456"/>
      <c r="D40" s="456"/>
      <c r="E40" s="314"/>
    </row>
    <row r="41" spans="1:5" s="1" customFormat="1" ht="12" customHeight="1">
      <c r="A41" s="14" t="s">
        <v>192</v>
      </c>
      <c r="B41" s="476" t="s">
        <v>316</v>
      </c>
      <c r="C41" s="456">
        <v>3525</v>
      </c>
      <c r="D41" s="456">
        <f>1925+4+55</f>
        <v>1984</v>
      </c>
      <c r="E41" s="314">
        <v>800</v>
      </c>
    </row>
    <row r="42" spans="1:5" s="1" customFormat="1" ht="12" customHeight="1">
      <c r="A42" s="14" t="s">
        <v>307</v>
      </c>
      <c r="B42" s="476" t="s">
        <v>317</v>
      </c>
      <c r="C42" s="459"/>
      <c r="D42" s="459"/>
      <c r="E42" s="317"/>
    </row>
    <row r="43" spans="1:5" s="1" customFormat="1" ht="12" customHeight="1" thickBot="1">
      <c r="A43" s="16" t="s">
        <v>308</v>
      </c>
      <c r="B43" s="344" t="s">
        <v>318</v>
      </c>
      <c r="C43" s="460">
        <v>2512</v>
      </c>
      <c r="D43" s="460">
        <v>202</v>
      </c>
      <c r="E43" s="318"/>
    </row>
    <row r="44" spans="1:5" s="1" customFormat="1" ht="12" customHeight="1" thickBot="1">
      <c r="A44" s="20" t="s">
        <v>26</v>
      </c>
      <c r="B44" s="21" t="s">
        <v>319</v>
      </c>
      <c r="C44" s="455">
        <f>SUM(C45:C49)</f>
        <v>0</v>
      </c>
      <c r="D44" s="455">
        <f>SUM(D45:D49)</f>
        <v>0</v>
      </c>
      <c r="E44" s="313">
        <f>SUM(E45:E49)</f>
        <v>0</v>
      </c>
    </row>
    <row r="45" spans="1:5" s="1" customFormat="1" ht="12" customHeight="1">
      <c r="A45" s="15" t="s">
        <v>105</v>
      </c>
      <c r="B45" s="475" t="s">
        <v>323</v>
      </c>
      <c r="C45" s="527"/>
      <c r="D45" s="527"/>
      <c r="E45" s="340"/>
    </row>
    <row r="46" spans="1:5" s="1" customFormat="1" ht="12" customHeight="1">
      <c r="A46" s="14" t="s">
        <v>106</v>
      </c>
      <c r="B46" s="476" t="s">
        <v>324</v>
      </c>
      <c r="C46" s="459"/>
      <c r="D46" s="459"/>
      <c r="E46" s="317"/>
    </row>
    <row r="47" spans="1:5" s="1" customFormat="1" ht="12" customHeight="1">
      <c r="A47" s="14" t="s">
        <v>320</v>
      </c>
      <c r="B47" s="476" t="s">
        <v>325</v>
      </c>
      <c r="C47" s="459"/>
      <c r="D47" s="459"/>
      <c r="E47" s="317"/>
    </row>
    <row r="48" spans="1:5" s="1" customFormat="1" ht="12" customHeight="1">
      <c r="A48" s="14" t="s">
        <v>321</v>
      </c>
      <c r="B48" s="476" t="s">
        <v>326</v>
      </c>
      <c r="C48" s="459"/>
      <c r="D48" s="459"/>
      <c r="E48" s="317"/>
    </row>
    <row r="49" spans="1:5" s="1" customFormat="1" ht="12" customHeight="1" thickBot="1">
      <c r="A49" s="16" t="s">
        <v>322</v>
      </c>
      <c r="B49" s="344" t="s">
        <v>327</v>
      </c>
      <c r="C49" s="460"/>
      <c r="D49" s="460"/>
      <c r="E49" s="318"/>
    </row>
    <row r="50" spans="1:5" s="1" customFormat="1" ht="12" customHeight="1" thickBot="1">
      <c r="A50" s="20" t="s">
        <v>193</v>
      </c>
      <c r="B50" s="21" t="s">
        <v>328</v>
      </c>
      <c r="C50" s="455">
        <f>SUM(C51:C53)</f>
        <v>219</v>
      </c>
      <c r="D50" s="455">
        <f>SUM(D51:D53)</f>
        <v>145</v>
      </c>
      <c r="E50" s="313">
        <f>SUM(E51:E53)</f>
        <v>0</v>
      </c>
    </row>
    <row r="51" spans="1:5" s="1" customFormat="1" ht="12" customHeight="1">
      <c r="A51" s="15" t="s">
        <v>107</v>
      </c>
      <c r="B51" s="475" t="s">
        <v>329</v>
      </c>
      <c r="C51" s="457"/>
      <c r="D51" s="457"/>
      <c r="E51" s="315"/>
    </row>
    <row r="52" spans="1:5" s="1" customFormat="1" ht="12" customHeight="1">
      <c r="A52" s="14" t="s">
        <v>108</v>
      </c>
      <c r="B52" s="476" t="s">
        <v>527</v>
      </c>
      <c r="C52" s="456"/>
      <c r="D52" s="456"/>
      <c r="E52" s="314"/>
    </row>
    <row r="53" spans="1:5" s="1" customFormat="1" ht="12" customHeight="1">
      <c r="A53" s="14" t="s">
        <v>333</v>
      </c>
      <c r="B53" s="476" t="s">
        <v>331</v>
      </c>
      <c r="C53" s="456">
        <v>219</v>
      </c>
      <c r="D53" s="456">
        <v>145</v>
      </c>
      <c r="E53" s="314"/>
    </row>
    <row r="54" spans="1:5" s="1" customFormat="1" ht="12" customHeight="1" thickBot="1">
      <c r="A54" s="16" t="s">
        <v>334</v>
      </c>
      <c r="B54" s="344" t="s">
        <v>332</v>
      </c>
      <c r="C54" s="458"/>
      <c r="D54" s="458"/>
      <c r="E54" s="316"/>
    </row>
    <row r="55" spans="1:5" s="1" customFormat="1" ht="12" customHeight="1" thickBot="1">
      <c r="A55" s="20" t="s">
        <v>28</v>
      </c>
      <c r="B55" s="342" t="s">
        <v>335</v>
      </c>
      <c r="C55" s="455">
        <f>SUM(C56:C58)</f>
        <v>3655</v>
      </c>
      <c r="D55" s="455">
        <f>SUM(D56:D58)</f>
        <v>60</v>
      </c>
      <c r="E55" s="313">
        <f>SUM(E56:E58)</f>
        <v>0</v>
      </c>
    </row>
    <row r="56" spans="1:5" s="1" customFormat="1" ht="12" customHeight="1">
      <c r="A56" s="14" t="s">
        <v>194</v>
      </c>
      <c r="B56" s="475" t="s">
        <v>337</v>
      </c>
      <c r="C56" s="459"/>
      <c r="D56" s="459"/>
      <c r="E56" s="317"/>
    </row>
    <row r="57" spans="1:5" s="1" customFormat="1" ht="12" customHeight="1">
      <c r="A57" s="14" t="s">
        <v>195</v>
      </c>
      <c r="B57" s="476" t="s">
        <v>528</v>
      </c>
      <c r="C57" s="459">
        <v>44</v>
      </c>
      <c r="D57" s="459"/>
      <c r="E57" s="317"/>
    </row>
    <row r="58" spans="1:5" s="1" customFormat="1" ht="12" customHeight="1">
      <c r="A58" s="14" t="s">
        <v>247</v>
      </c>
      <c r="B58" s="476" t="s">
        <v>338</v>
      </c>
      <c r="C58" s="459">
        <v>3611</v>
      </c>
      <c r="D58" s="459">
        <v>60</v>
      </c>
      <c r="E58" s="317"/>
    </row>
    <row r="59" spans="1:5" s="1" customFormat="1" ht="12" customHeight="1" thickBot="1">
      <c r="A59" s="14" t="s">
        <v>336</v>
      </c>
      <c r="B59" s="344" t="s">
        <v>339</v>
      </c>
      <c r="C59" s="459"/>
      <c r="D59" s="459"/>
      <c r="E59" s="317"/>
    </row>
    <row r="60" spans="1:5" s="1" customFormat="1" ht="12" customHeight="1" thickBot="1">
      <c r="A60" s="20" t="s">
        <v>29</v>
      </c>
      <c r="B60" s="21" t="s">
        <v>340</v>
      </c>
      <c r="C60" s="462">
        <f>+C5+C12+C19+C26+C33+C44+C50+C55</f>
        <v>258741</v>
      </c>
      <c r="D60" s="462">
        <f>+D5+D12+D19+D26+D33+D44+D50+D55</f>
        <v>305445</v>
      </c>
      <c r="E60" s="506">
        <f>+E5+E12+E19+E26+E33+E44+E50+E55</f>
        <v>235243</v>
      </c>
    </row>
    <row r="61" spans="1:5" s="1" customFormat="1" ht="12" customHeight="1" thickBot="1">
      <c r="A61" s="528" t="s">
        <v>341</v>
      </c>
      <c r="B61" s="342" t="s">
        <v>342</v>
      </c>
      <c r="C61" s="455">
        <f>SUM(C62:C64)</f>
        <v>0</v>
      </c>
      <c r="D61" s="455">
        <f>SUM(D62:D64)</f>
        <v>0</v>
      </c>
      <c r="E61" s="313">
        <f>SUM(E62:E64)</f>
        <v>0</v>
      </c>
    </row>
    <row r="62" spans="1:5" s="1" customFormat="1" ht="12" customHeight="1">
      <c r="A62" s="14" t="s">
        <v>375</v>
      </c>
      <c r="B62" s="475" t="s">
        <v>343</v>
      </c>
      <c r="C62" s="459"/>
      <c r="D62" s="459"/>
      <c r="E62" s="317"/>
    </row>
    <row r="63" spans="1:5" s="1" customFormat="1" ht="12" customHeight="1">
      <c r="A63" s="14" t="s">
        <v>384</v>
      </c>
      <c r="B63" s="476" t="s">
        <v>344</v>
      </c>
      <c r="C63" s="459"/>
      <c r="D63" s="459"/>
      <c r="E63" s="317"/>
    </row>
    <row r="64" spans="1:5" s="1" customFormat="1" ht="12" customHeight="1" thickBot="1">
      <c r="A64" s="14" t="s">
        <v>385</v>
      </c>
      <c r="B64" s="561" t="s">
        <v>536</v>
      </c>
      <c r="C64" s="459"/>
      <c r="D64" s="459"/>
      <c r="E64" s="317"/>
    </row>
    <row r="65" spans="1:5" s="1" customFormat="1" ht="12" customHeight="1" thickBot="1">
      <c r="A65" s="528" t="s">
        <v>346</v>
      </c>
      <c r="B65" s="342" t="s">
        <v>347</v>
      </c>
      <c r="C65" s="455">
        <f>SUM(C66:C69)</f>
        <v>0</v>
      </c>
      <c r="D65" s="455">
        <f>SUM(D66:D69)</f>
        <v>0</v>
      </c>
      <c r="E65" s="313">
        <f>SUM(E66:E69)</f>
        <v>0</v>
      </c>
    </row>
    <row r="66" spans="1:5" s="1" customFormat="1" ht="12" customHeight="1">
      <c r="A66" s="14" t="s">
        <v>162</v>
      </c>
      <c r="B66" s="475" t="s">
        <v>348</v>
      </c>
      <c r="C66" s="459"/>
      <c r="D66" s="459"/>
      <c r="E66" s="317"/>
    </row>
    <row r="67" spans="1:5" s="1" customFormat="1" ht="12" customHeight="1">
      <c r="A67" s="14" t="s">
        <v>163</v>
      </c>
      <c r="B67" s="476" t="s">
        <v>349</v>
      </c>
      <c r="C67" s="459"/>
      <c r="D67" s="459"/>
      <c r="E67" s="317"/>
    </row>
    <row r="68" spans="1:5" s="1" customFormat="1" ht="12" customHeight="1">
      <c r="A68" s="14" t="s">
        <v>376</v>
      </c>
      <c r="B68" s="476" t="s">
        <v>350</v>
      </c>
      <c r="C68" s="459"/>
      <c r="D68" s="459"/>
      <c r="E68" s="317"/>
    </row>
    <row r="69" spans="1:7" s="1" customFormat="1" ht="17.25" customHeight="1" thickBot="1">
      <c r="A69" s="14" t="s">
        <v>377</v>
      </c>
      <c r="B69" s="344" t="s">
        <v>351</v>
      </c>
      <c r="C69" s="459"/>
      <c r="D69" s="459"/>
      <c r="E69" s="317"/>
      <c r="G69" s="47"/>
    </row>
    <row r="70" spans="1:5" s="1" customFormat="1" ht="12" customHeight="1" thickBot="1">
      <c r="A70" s="528" t="s">
        <v>352</v>
      </c>
      <c r="B70" s="342" t="s">
        <v>353</v>
      </c>
      <c r="C70" s="455">
        <f>SUM(C71:C72)</f>
        <v>74589</v>
      </c>
      <c r="D70" s="455">
        <f>SUM(D71:D72)</f>
        <v>74469</v>
      </c>
      <c r="E70" s="313">
        <f>SUM(E71:E72)</f>
        <v>59395</v>
      </c>
    </row>
    <row r="71" spans="1:5" s="1" customFormat="1" ht="12" customHeight="1">
      <c r="A71" s="14" t="s">
        <v>378</v>
      </c>
      <c r="B71" s="475" t="s">
        <v>354</v>
      </c>
      <c r="C71" s="459">
        <v>74589</v>
      </c>
      <c r="D71" s="459">
        <v>74469</v>
      </c>
      <c r="E71" s="317">
        <v>59395</v>
      </c>
    </row>
    <row r="72" spans="1:5" s="1" customFormat="1" ht="12" customHeight="1" thickBot="1">
      <c r="A72" s="14" t="s">
        <v>379</v>
      </c>
      <c r="B72" s="344" t="s">
        <v>355</v>
      </c>
      <c r="C72" s="459"/>
      <c r="D72" s="459"/>
      <c r="E72" s="317"/>
    </row>
    <row r="73" spans="1:5" s="1" customFormat="1" ht="12" customHeight="1" thickBot="1">
      <c r="A73" s="528" t="s">
        <v>356</v>
      </c>
      <c r="B73" s="342" t="s">
        <v>357</v>
      </c>
      <c r="C73" s="455">
        <f>SUM(C74:C76)</f>
        <v>0</v>
      </c>
      <c r="D73" s="455">
        <f>SUM(D74:D76)</f>
        <v>0</v>
      </c>
      <c r="E73" s="313">
        <f>SUM(E74:E76)</f>
        <v>0</v>
      </c>
    </row>
    <row r="74" spans="1:5" s="1" customFormat="1" ht="12" customHeight="1">
      <c r="A74" s="14" t="s">
        <v>380</v>
      </c>
      <c r="B74" s="475" t="s">
        <v>358</v>
      </c>
      <c r="C74" s="459"/>
      <c r="D74" s="459"/>
      <c r="E74" s="317"/>
    </row>
    <row r="75" spans="1:5" s="1" customFormat="1" ht="12" customHeight="1">
      <c r="A75" s="14" t="s">
        <v>381</v>
      </c>
      <c r="B75" s="476" t="s">
        <v>359</v>
      </c>
      <c r="C75" s="459"/>
      <c r="D75" s="459"/>
      <c r="E75" s="317"/>
    </row>
    <row r="76" spans="1:5" s="1" customFormat="1" ht="12" customHeight="1" thickBot="1">
      <c r="A76" s="14" t="s">
        <v>382</v>
      </c>
      <c r="B76" s="344" t="s">
        <v>360</v>
      </c>
      <c r="C76" s="459"/>
      <c r="D76" s="459"/>
      <c r="E76" s="317"/>
    </row>
    <row r="77" spans="1:5" s="1" customFormat="1" ht="12" customHeight="1" thickBot="1">
      <c r="A77" s="528" t="s">
        <v>361</v>
      </c>
      <c r="B77" s="342" t="s">
        <v>383</v>
      </c>
      <c r="C77" s="455">
        <f>SUM(C78:C81)</f>
        <v>0</v>
      </c>
      <c r="D77" s="455">
        <f>SUM(D78:D81)</f>
        <v>0</v>
      </c>
      <c r="E77" s="313">
        <f>SUM(E78:E81)</f>
        <v>0</v>
      </c>
    </row>
    <row r="78" spans="1:5" s="1" customFormat="1" ht="12" customHeight="1">
      <c r="A78" s="529" t="s">
        <v>362</v>
      </c>
      <c r="B78" s="475" t="s">
        <v>363</v>
      </c>
      <c r="C78" s="459"/>
      <c r="D78" s="459"/>
      <c r="E78" s="317"/>
    </row>
    <row r="79" spans="1:5" s="1" customFormat="1" ht="12" customHeight="1">
      <c r="A79" s="530" t="s">
        <v>364</v>
      </c>
      <c r="B79" s="476" t="s">
        <v>365</v>
      </c>
      <c r="C79" s="459"/>
      <c r="D79" s="459"/>
      <c r="E79" s="317"/>
    </row>
    <row r="80" spans="1:5" s="1" customFormat="1" ht="12" customHeight="1">
      <c r="A80" s="530" t="s">
        <v>366</v>
      </c>
      <c r="B80" s="476" t="s">
        <v>367</v>
      </c>
      <c r="C80" s="459"/>
      <c r="D80" s="459"/>
      <c r="E80" s="317"/>
    </row>
    <row r="81" spans="1:5" s="1" customFormat="1" ht="12" customHeight="1" thickBot="1">
      <c r="A81" s="531" t="s">
        <v>368</v>
      </c>
      <c r="B81" s="344" t="s">
        <v>369</v>
      </c>
      <c r="C81" s="459"/>
      <c r="D81" s="459"/>
      <c r="E81" s="317"/>
    </row>
    <row r="82" spans="1:5" s="1" customFormat="1" ht="12" customHeight="1" thickBot="1">
      <c r="A82" s="528" t="s">
        <v>370</v>
      </c>
      <c r="B82" s="342" t="s">
        <v>371</v>
      </c>
      <c r="C82" s="533"/>
      <c r="D82" s="533"/>
      <c r="E82" s="534"/>
    </row>
    <row r="83" spans="1:5" s="1" customFormat="1" ht="12" customHeight="1" thickBot="1">
      <c r="A83" s="528" t="s">
        <v>372</v>
      </c>
      <c r="B83" s="559" t="s">
        <v>373</v>
      </c>
      <c r="C83" s="462">
        <f>+C61+C65+C70+C73+C77+C82</f>
        <v>74589</v>
      </c>
      <c r="D83" s="462">
        <f>+D61+D65+D70+D73+D77+D82</f>
        <v>74469</v>
      </c>
      <c r="E83" s="506">
        <f>+E61+E65+E70+E73+E77+E82</f>
        <v>59395</v>
      </c>
    </row>
    <row r="84" spans="1:5" s="1" customFormat="1" ht="12" customHeight="1" thickBot="1">
      <c r="A84" s="532" t="s">
        <v>386</v>
      </c>
      <c r="B84" s="560" t="s">
        <v>374</v>
      </c>
      <c r="C84" s="462">
        <f>+C60+C83</f>
        <v>333330</v>
      </c>
      <c r="D84" s="462">
        <f>+D60+D83</f>
        <v>379914</v>
      </c>
      <c r="E84" s="506">
        <f>+E60+E83</f>
        <v>294638</v>
      </c>
    </row>
    <row r="85" spans="1:5" s="1" customFormat="1" ht="12" customHeight="1">
      <c r="A85" s="424"/>
      <c r="B85" s="425"/>
      <c r="C85" s="426"/>
      <c r="D85" s="427"/>
      <c r="E85" s="428"/>
    </row>
    <row r="86" spans="1:5" s="1" customFormat="1" ht="12" customHeight="1">
      <c r="A86" s="599" t="s">
        <v>50</v>
      </c>
      <c r="B86" s="599"/>
      <c r="C86" s="599"/>
      <c r="D86" s="599"/>
      <c r="E86" s="599"/>
    </row>
    <row r="87" spans="1:5" s="1" customFormat="1" ht="12" customHeight="1" thickBot="1">
      <c r="A87" s="602" t="s">
        <v>166</v>
      </c>
      <c r="B87" s="602"/>
      <c r="C87" s="441"/>
      <c r="D87" s="170"/>
      <c r="E87" s="357" t="s">
        <v>246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483</v>
      </c>
      <c r="D88" s="463" t="s">
        <v>484</v>
      </c>
      <c r="E88" s="193" t="s">
        <v>275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21</v>
      </c>
      <c r="B90" s="31" t="s">
        <v>389</v>
      </c>
      <c r="C90" s="562">
        <f>SUM(C91:C95)</f>
        <v>237442</v>
      </c>
      <c r="D90" s="454">
        <f>+D91+D92+D93+D94+D95</f>
        <v>265162</v>
      </c>
      <c r="E90" s="574">
        <f>+E91+E92+E93+E94+E95</f>
        <v>258392</v>
      </c>
      <c r="F90" s="178"/>
    </row>
    <row r="91" spans="1:5" s="1" customFormat="1" ht="12.75" customHeight="1">
      <c r="A91" s="17" t="s">
        <v>109</v>
      </c>
      <c r="B91" s="10" t="s">
        <v>52</v>
      </c>
      <c r="C91" s="563">
        <v>63217</v>
      </c>
      <c r="D91" s="578">
        <v>78262</v>
      </c>
      <c r="E91" s="348">
        <v>83978</v>
      </c>
    </row>
    <row r="92" spans="1:5" ht="16.5" customHeight="1">
      <c r="A92" s="14" t="s">
        <v>110</v>
      </c>
      <c r="B92" s="8" t="s">
        <v>196</v>
      </c>
      <c r="C92" s="564">
        <v>16497</v>
      </c>
      <c r="D92" s="456">
        <v>18547</v>
      </c>
      <c r="E92" s="349">
        <v>26635</v>
      </c>
    </row>
    <row r="93" spans="1:5" ht="15.75">
      <c r="A93" s="14" t="s">
        <v>111</v>
      </c>
      <c r="B93" s="8" t="s">
        <v>152</v>
      </c>
      <c r="C93" s="565">
        <v>91697</v>
      </c>
      <c r="D93" s="458">
        <v>115602</v>
      </c>
      <c r="E93" s="351">
        <v>117194</v>
      </c>
    </row>
    <row r="94" spans="1:5" s="46" customFormat="1" ht="12" customHeight="1">
      <c r="A94" s="14" t="s">
        <v>112</v>
      </c>
      <c r="B94" s="11" t="s">
        <v>197</v>
      </c>
      <c r="C94" s="565">
        <v>29905</v>
      </c>
      <c r="D94" s="458">
        <v>30256</v>
      </c>
      <c r="E94" s="351">
        <v>27345</v>
      </c>
    </row>
    <row r="95" spans="1:5" ht="12" customHeight="1">
      <c r="A95" s="14" t="s">
        <v>123</v>
      </c>
      <c r="B95" s="19" t="s">
        <v>198</v>
      </c>
      <c r="C95" s="565">
        <v>36126</v>
      </c>
      <c r="D95" s="458">
        <v>22495</v>
      </c>
      <c r="E95" s="351">
        <v>3240</v>
      </c>
    </row>
    <row r="96" spans="1:5" ht="12" customHeight="1">
      <c r="A96" s="14" t="s">
        <v>113</v>
      </c>
      <c r="B96" s="8" t="s">
        <v>390</v>
      </c>
      <c r="C96" s="565"/>
      <c r="D96" s="458"/>
      <c r="E96" s="316"/>
    </row>
    <row r="97" spans="1:5" ht="12" customHeight="1">
      <c r="A97" s="14" t="s">
        <v>114</v>
      </c>
      <c r="B97" s="172" t="s">
        <v>391</v>
      </c>
      <c r="C97" s="565"/>
      <c r="D97" s="458"/>
      <c r="E97" s="316"/>
    </row>
    <row r="98" spans="1:5" ht="12" customHeight="1">
      <c r="A98" s="14" t="s">
        <v>124</v>
      </c>
      <c r="B98" s="173" t="s">
        <v>392</v>
      </c>
      <c r="C98" s="565"/>
      <c r="D98" s="458"/>
      <c r="E98" s="316"/>
    </row>
    <row r="99" spans="1:5" ht="12" customHeight="1">
      <c r="A99" s="14" t="s">
        <v>125</v>
      </c>
      <c r="B99" s="173" t="s">
        <v>393</v>
      </c>
      <c r="C99" s="565"/>
      <c r="D99" s="458"/>
      <c r="E99" s="316"/>
    </row>
    <row r="100" spans="1:5" ht="12" customHeight="1">
      <c r="A100" s="14" t="s">
        <v>126</v>
      </c>
      <c r="B100" s="172" t="s">
        <v>394</v>
      </c>
      <c r="C100" s="565">
        <v>33286</v>
      </c>
      <c r="D100" s="458">
        <f>7668+12061</f>
        <v>19729</v>
      </c>
      <c r="E100" s="316"/>
    </row>
    <row r="101" spans="1:5" ht="12" customHeight="1">
      <c r="A101" s="14" t="s">
        <v>127</v>
      </c>
      <c r="B101" s="172" t="s">
        <v>395</v>
      </c>
      <c r="C101" s="565"/>
      <c r="D101" s="458"/>
      <c r="E101" s="316"/>
    </row>
    <row r="102" spans="1:5" ht="12" customHeight="1">
      <c r="A102" s="14" t="s">
        <v>129</v>
      </c>
      <c r="B102" s="173" t="s">
        <v>396</v>
      </c>
      <c r="C102" s="565"/>
      <c r="D102" s="458"/>
      <c r="E102" s="316"/>
    </row>
    <row r="103" spans="1:5" ht="12" customHeight="1">
      <c r="A103" s="13" t="s">
        <v>199</v>
      </c>
      <c r="B103" s="174" t="s">
        <v>397</v>
      </c>
      <c r="C103" s="565"/>
      <c r="D103" s="458"/>
      <c r="E103" s="316"/>
    </row>
    <row r="104" spans="1:5" ht="12" customHeight="1">
      <c r="A104" s="14" t="s">
        <v>387</v>
      </c>
      <c r="B104" s="174" t="s">
        <v>398</v>
      </c>
      <c r="C104" s="565"/>
      <c r="D104" s="458"/>
      <c r="E104" s="316"/>
    </row>
    <row r="105" spans="1:5" ht="12" customHeight="1" thickBot="1">
      <c r="A105" s="18" t="s">
        <v>388</v>
      </c>
      <c r="B105" s="175" t="s">
        <v>399</v>
      </c>
      <c r="C105" s="566">
        <v>2840</v>
      </c>
      <c r="D105" s="579">
        <v>2766</v>
      </c>
      <c r="E105" s="575">
        <v>3240</v>
      </c>
    </row>
    <row r="106" spans="1:5" ht="12" customHeight="1" thickBot="1">
      <c r="A106" s="20" t="s">
        <v>22</v>
      </c>
      <c r="B106" s="30" t="s">
        <v>400</v>
      </c>
      <c r="C106" s="567">
        <f>+C107+C109+C111</f>
        <v>16905</v>
      </c>
      <c r="D106" s="455">
        <f>+D107+D109+D111</f>
        <v>50936</v>
      </c>
      <c r="E106" s="313">
        <f>+E107+E109+E111</f>
        <v>28946</v>
      </c>
    </row>
    <row r="107" spans="1:5" ht="12" customHeight="1">
      <c r="A107" s="15" t="s">
        <v>115</v>
      </c>
      <c r="B107" s="8" t="s">
        <v>245</v>
      </c>
      <c r="C107" s="568">
        <v>5983</v>
      </c>
      <c r="D107" s="457">
        <v>8750</v>
      </c>
      <c r="E107" s="315">
        <v>8986</v>
      </c>
    </row>
    <row r="108" spans="1:5" ht="12" customHeight="1">
      <c r="A108" s="15" t="s">
        <v>116</v>
      </c>
      <c r="B108" s="12" t="s">
        <v>404</v>
      </c>
      <c r="C108" s="568"/>
      <c r="D108" s="457"/>
      <c r="E108" s="315"/>
    </row>
    <row r="109" spans="1:5" ht="12" customHeight="1">
      <c r="A109" s="15" t="s">
        <v>117</v>
      </c>
      <c r="B109" s="12" t="s">
        <v>200</v>
      </c>
      <c r="C109" s="564">
        <v>10819</v>
      </c>
      <c r="D109" s="456">
        <v>42036</v>
      </c>
      <c r="E109" s="314">
        <v>19660</v>
      </c>
    </row>
    <row r="110" spans="1:5" ht="12" customHeight="1">
      <c r="A110" s="15" t="s">
        <v>118</v>
      </c>
      <c r="B110" s="12" t="s">
        <v>405</v>
      </c>
      <c r="C110" s="569"/>
      <c r="D110" s="456"/>
      <c r="E110" s="314"/>
    </row>
    <row r="111" spans="1:5" ht="12" customHeight="1">
      <c r="A111" s="15" t="s">
        <v>119</v>
      </c>
      <c r="B111" s="344" t="s">
        <v>248</v>
      </c>
      <c r="C111" s="569">
        <v>103</v>
      </c>
      <c r="D111" s="456">
        <v>150</v>
      </c>
      <c r="E111" s="314">
        <v>300</v>
      </c>
    </row>
    <row r="112" spans="1:5" ht="12" customHeight="1">
      <c r="A112" s="15" t="s">
        <v>128</v>
      </c>
      <c r="B112" s="343" t="s">
        <v>529</v>
      </c>
      <c r="C112" s="569"/>
      <c r="D112" s="456"/>
      <c r="E112" s="314"/>
    </row>
    <row r="113" spans="1:5" ht="15.75">
      <c r="A113" s="15" t="s">
        <v>130</v>
      </c>
      <c r="B113" s="471" t="s">
        <v>410</v>
      </c>
      <c r="C113" s="569"/>
      <c r="D113" s="456"/>
      <c r="E113" s="314"/>
    </row>
    <row r="114" spans="1:5" ht="12" customHeight="1">
      <c r="A114" s="15" t="s">
        <v>201</v>
      </c>
      <c r="B114" s="173" t="s">
        <v>393</v>
      </c>
      <c r="C114" s="569"/>
      <c r="D114" s="456"/>
      <c r="E114" s="314"/>
    </row>
    <row r="115" spans="1:5" ht="12" customHeight="1">
      <c r="A115" s="15" t="s">
        <v>202</v>
      </c>
      <c r="B115" s="173" t="s">
        <v>409</v>
      </c>
      <c r="C115" s="569"/>
      <c r="D115" s="456"/>
      <c r="E115" s="314"/>
    </row>
    <row r="116" spans="1:5" ht="12" customHeight="1">
      <c r="A116" s="15" t="s">
        <v>203</v>
      </c>
      <c r="B116" s="173" t="s">
        <v>408</v>
      </c>
      <c r="C116" s="569"/>
      <c r="D116" s="456"/>
      <c r="E116" s="314"/>
    </row>
    <row r="117" spans="1:5" ht="12" customHeight="1">
      <c r="A117" s="15" t="s">
        <v>401</v>
      </c>
      <c r="B117" s="173" t="s">
        <v>396</v>
      </c>
      <c r="C117" s="569"/>
      <c r="D117" s="456"/>
      <c r="E117" s="314"/>
    </row>
    <row r="118" spans="1:5" ht="12" customHeight="1">
      <c r="A118" s="15" t="s">
        <v>402</v>
      </c>
      <c r="B118" s="173" t="s">
        <v>407</v>
      </c>
      <c r="C118" s="569"/>
      <c r="D118" s="456"/>
      <c r="E118" s="314"/>
    </row>
    <row r="119" spans="1:5" ht="12" customHeight="1" thickBot="1">
      <c r="A119" s="13" t="s">
        <v>403</v>
      </c>
      <c r="B119" s="173" t="s">
        <v>406</v>
      </c>
      <c r="C119" s="570">
        <v>103</v>
      </c>
      <c r="D119" s="458">
        <v>150</v>
      </c>
      <c r="E119" s="316">
        <v>300</v>
      </c>
    </row>
    <row r="120" spans="1:5" ht="12" customHeight="1" thickBot="1">
      <c r="A120" s="20" t="s">
        <v>23</v>
      </c>
      <c r="B120" s="153" t="s">
        <v>411</v>
      </c>
      <c r="C120" s="567">
        <f>+C121+C122</f>
        <v>0</v>
      </c>
      <c r="D120" s="455">
        <f>+D121+D122</f>
        <v>0</v>
      </c>
      <c r="E120" s="313">
        <f>+E121+E122</f>
        <v>7300</v>
      </c>
    </row>
    <row r="121" spans="1:5" ht="12" customHeight="1">
      <c r="A121" s="15" t="s">
        <v>98</v>
      </c>
      <c r="B121" s="9" t="s">
        <v>65</v>
      </c>
      <c r="C121" s="568"/>
      <c r="D121" s="457"/>
      <c r="E121" s="315"/>
    </row>
    <row r="122" spans="1:5" ht="12" customHeight="1" thickBot="1">
      <c r="A122" s="16" t="s">
        <v>99</v>
      </c>
      <c r="B122" s="12" t="s">
        <v>66</v>
      </c>
      <c r="C122" s="565"/>
      <c r="D122" s="458">
        <v>0</v>
      </c>
      <c r="E122" s="316">
        <v>7300</v>
      </c>
    </row>
    <row r="123" spans="1:5" ht="12" customHeight="1" thickBot="1">
      <c r="A123" s="20" t="s">
        <v>24</v>
      </c>
      <c r="B123" s="153" t="s">
        <v>412</v>
      </c>
      <c r="C123" s="567">
        <f>+C90+C106+C120</f>
        <v>254347</v>
      </c>
      <c r="D123" s="455">
        <f>+D90+D106+D120</f>
        <v>316098</v>
      </c>
      <c r="E123" s="313">
        <f>+E90+E106+E120</f>
        <v>294638</v>
      </c>
    </row>
    <row r="124" spans="1:5" ht="12" customHeight="1" thickBot="1">
      <c r="A124" s="20" t="s">
        <v>25</v>
      </c>
      <c r="B124" s="153" t="s">
        <v>413</v>
      </c>
      <c r="C124" s="567">
        <f>+C125+C126+C127</f>
        <v>0</v>
      </c>
      <c r="D124" s="455">
        <f>+D125+D126+D127</f>
        <v>0</v>
      </c>
      <c r="E124" s="313">
        <f>+E125+E126+E127</f>
        <v>0</v>
      </c>
    </row>
    <row r="125" spans="1:5" ht="12" customHeight="1">
      <c r="A125" s="15" t="s">
        <v>102</v>
      </c>
      <c r="B125" s="9" t="s">
        <v>414</v>
      </c>
      <c r="C125" s="569"/>
      <c r="D125" s="456"/>
      <c r="E125" s="314"/>
    </row>
    <row r="126" spans="1:5" ht="12" customHeight="1">
      <c r="A126" s="15" t="s">
        <v>103</v>
      </c>
      <c r="B126" s="9" t="s">
        <v>415</v>
      </c>
      <c r="C126" s="569"/>
      <c r="D126" s="456"/>
      <c r="E126" s="314"/>
    </row>
    <row r="127" spans="1:5" ht="12" customHeight="1" thickBot="1">
      <c r="A127" s="13" t="s">
        <v>104</v>
      </c>
      <c r="B127" s="7" t="s">
        <v>416</v>
      </c>
      <c r="C127" s="569"/>
      <c r="D127" s="456"/>
      <c r="E127" s="314"/>
    </row>
    <row r="128" spans="1:5" ht="12" customHeight="1" thickBot="1">
      <c r="A128" s="20" t="s">
        <v>26</v>
      </c>
      <c r="B128" s="153" t="s">
        <v>481</v>
      </c>
      <c r="C128" s="567">
        <f>+C129+C130+C131+C132</f>
        <v>0</v>
      </c>
      <c r="D128" s="455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417</v>
      </c>
      <c r="C129" s="569"/>
      <c r="D129" s="456"/>
      <c r="E129" s="314"/>
    </row>
    <row r="130" spans="1:5" ht="12" customHeight="1">
      <c r="A130" s="15" t="s">
        <v>106</v>
      </c>
      <c r="B130" s="9" t="s">
        <v>418</v>
      </c>
      <c r="C130" s="569"/>
      <c r="D130" s="456"/>
      <c r="E130" s="314"/>
    </row>
    <row r="131" spans="1:5" ht="12" customHeight="1">
      <c r="A131" s="15" t="s">
        <v>320</v>
      </c>
      <c r="B131" s="9" t="s">
        <v>419</v>
      </c>
      <c r="C131" s="569"/>
      <c r="D131" s="456"/>
      <c r="E131" s="314"/>
    </row>
    <row r="132" spans="1:5" ht="12" customHeight="1" thickBot="1">
      <c r="A132" s="13" t="s">
        <v>321</v>
      </c>
      <c r="B132" s="7" t="s">
        <v>420</v>
      </c>
      <c r="C132" s="569"/>
      <c r="D132" s="456"/>
      <c r="E132" s="314"/>
    </row>
    <row r="133" spans="1:5" ht="12" customHeight="1" thickBot="1">
      <c r="A133" s="20" t="s">
        <v>27</v>
      </c>
      <c r="B133" s="153" t="s">
        <v>421</v>
      </c>
      <c r="C133" s="571">
        <f>+C134+C135+C136+C137</f>
        <v>0</v>
      </c>
      <c r="D133" s="462">
        <f>+D134+D135+D136+D137</f>
        <v>0</v>
      </c>
      <c r="E133" s="506">
        <f>+E134+E135+E136+E137</f>
        <v>0</v>
      </c>
    </row>
    <row r="134" spans="1:5" ht="12" customHeight="1">
      <c r="A134" s="15" t="s">
        <v>107</v>
      </c>
      <c r="B134" s="9" t="s">
        <v>422</v>
      </c>
      <c r="C134" s="569"/>
      <c r="D134" s="456"/>
      <c r="E134" s="314"/>
    </row>
    <row r="135" spans="1:5" ht="12" customHeight="1">
      <c r="A135" s="15" t="s">
        <v>108</v>
      </c>
      <c r="B135" s="9" t="s">
        <v>432</v>
      </c>
      <c r="C135" s="569"/>
      <c r="D135" s="456"/>
      <c r="E135" s="314"/>
    </row>
    <row r="136" spans="1:5" ht="12" customHeight="1">
      <c r="A136" s="15" t="s">
        <v>333</v>
      </c>
      <c r="B136" s="9" t="s">
        <v>423</v>
      </c>
      <c r="C136" s="569"/>
      <c r="D136" s="456"/>
      <c r="E136" s="314"/>
    </row>
    <row r="137" spans="1:5" ht="12" customHeight="1" thickBot="1">
      <c r="A137" s="13" t="s">
        <v>334</v>
      </c>
      <c r="B137" s="7" t="s">
        <v>424</v>
      </c>
      <c r="C137" s="569"/>
      <c r="D137" s="456"/>
      <c r="E137" s="314"/>
    </row>
    <row r="138" spans="1:5" ht="12" customHeight="1" thickBot="1">
      <c r="A138" s="20" t="s">
        <v>28</v>
      </c>
      <c r="B138" s="153" t="s">
        <v>425</v>
      </c>
      <c r="C138" s="572">
        <f>+C139+C140+C141+C142</f>
        <v>0</v>
      </c>
      <c r="D138" s="580">
        <f>+D139+D140+D141+D142</f>
        <v>0</v>
      </c>
      <c r="E138" s="576">
        <f>+E139+E140+E141+E142</f>
        <v>0</v>
      </c>
    </row>
    <row r="139" spans="1:5" ht="12" customHeight="1">
      <c r="A139" s="15" t="s">
        <v>194</v>
      </c>
      <c r="B139" s="9" t="s">
        <v>426</v>
      </c>
      <c r="C139" s="569"/>
      <c r="D139" s="456"/>
      <c r="E139" s="314"/>
    </row>
    <row r="140" spans="1:5" ht="12" customHeight="1">
      <c r="A140" s="15" t="s">
        <v>195</v>
      </c>
      <c r="B140" s="9" t="s">
        <v>427</v>
      </c>
      <c r="C140" s="569"/>
      <c r="D140" s="456"/>
      <c r="E140" s="314"/>
    </row>
    <row r="141" spans="1:5" ht="12" customHeight="1">
      <c r="A141" s="15" t="s">
        <v>247</v>
      </c>
      <c r="B141" s="9" t="s">
        <v>428</v>
      </c>
      <c r="C141" s="569"/>
      <c r="D141" s="456"/>
      <c r="E141" s="314"/>
    </row>
    <row r="142" spans="1:5" ht="12" customHeight="1" thickBot="1">
      <c r="A142" s="15" t="s">
        <v>336</v>
      </c>
      <c r="B142" s="9" t="s">
        <v>429</v>
      </c>
      <c r="C142" s="569"/>
      <c r="D142" s="456"/>
      <c r="E142" s="314"/>
    </row>
    <row r="143" spans="1:5" ht="12" customHeight="1" thickBot="1">
      <c r="A143" s="20" t="s">
        <v>29</v>
      </c>
      <c r="B143" s="153" t="s">
        <v>430</v>
      </c>
      <c r="C143" s="573">
        <f>+C124+C128+C133+C138</f>
        <v>0</v>
      </c>
      <c r="D143" s="581">
        <f>+D124+D128+D133+D138</f>
        <v>0</v>
      </c>
      <c r="E143" s="577">
        <f>+E124+E128+E133+E138</f>
        <v>0</v>
      </c>
    </row>
    <row r="144" spans="1:5" ht="12" customHeight="1" thickBot="1">
      <c r="A144" s="345" t="s">
        <v>30</v>
      </c>
      <c r="B144" s="437" t="s">
        <v>431</v>
      </c>
      <c r="C144" s="573">
        <f>+C123+C143</f>
        <v>254347</v>
      </c>
      <c r="D144" s="581">
        <f>+D123+D143</f>
        <v>316098</v>
      </c>
      <c r="E144" s="577">
        <f>+E123+E143</f>
        <v>294638</v>
      </c>
    </row>
    <row r="145" ht="12" customHeight="1">
      <c r="C145" s="440"/>
    </row>
    <row r="146" ht="12" customHeight="1">
      <c r="C146" s="440"/>
    </row>
    <row r="147" ht="12" customHeight="1">
      <c r="C147" s="440"/>
    </row>
    <row r="148" ht="12" customHeight="1">
      <c r="C148" s="440"/>
    </row>
    <row r="149" ht="12" customHeight="1">
      <c r="C149" s="440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40"/>
    </row>
    <row r="153" ht="15.75">
      <c r="C153" s="440"/>
    </row>
    <row r="154" ht="15.75">
      <c r="C154" s="440"/>
    </row>
    <row r="155" ht="16.5" customHeight="1">
      <c r="C155" s="440"/>
    </row>
    <row r="156" ht="15.75">
      <c r="C156" s="440"/>
    </row>
    <row r="157" ht="15.75">
      <c r="C157" s="440"/>
    </row>
    <row r="158" ht="15.75">
      <c r="C158" s="440"/>
    </row>
    <row r="159" ht="15.75">
      <c r="C159" s="440"/>
    </row>
    <row r="160" ht="15.75">
      <c r="C160" s="440"/>
    </row>
    <row r="161" ht="15.75">
      <c r="C161" s="440"/>
    </row>
    <row r="162" ht="15.75">
      <c r="C162" s="440"/>
    </row>
    <row r="163" ht="15.75">
      <c r="C163" s="440"/>
    </row>
    <row r="164" ht="15.75">
      <c r="C164" s="440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Tengelic Község 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SheetLayoutView="100" workbookViewId="0" topLeftCell="A1">
      <selection activeCell="C33" sqref="C33"/>
    </sheetView>
  </sheetViews>
  <sheetFormatPr defaultColWidth="9.00390625" defaultRowHeight="12.75"/>
  <cols>
    <col min="1" max="1" width="9.50390625" style="438" customWidth="1"/>
    <col min="2" max="2" width="91.625" style="438" customWidth="1"/>
    <col min="3" max="3" width="21.625" style="439" customWidth="1"/>
    <col min="4" max="4" width="9.00390625" style="472" customWidth="1"/>
    <col min="5" max="16384" width="9.375" style="472" customWidth="1"/>
  </cols>
  <sheetData>
    <row r="1" spans="1:3" ht="15.75" customHeight="1">
      <c r="A1" s="599" t="s">
        <v>18</v>
      </c>
      <c r="B1" s="599"/>
      <c r="C1" s="599"/>
    </row>
    <row r="2" spans="1:3" ht="15.75" customHeight="1" thickBot="1">
      <c r="A2" s="601" t="s">
        <v>165</v>
      </c>
      <c r="B2" s="601"/>
      <c r="C2" s="357" t="s">
        <v>246</v>
      </c>
    </row>
    <row r="3" spans="1:3" ht="37.5" customHeight="1" thickBot="1">
      <c r="A3" s="23" t="s">
        <v>78</v>
      </c>
      <c r="B3" s="24" t="s">
        <v>20</v>
      </c>
      <c r="C3" s="45" t="s">
        <v>275</v>
      </c>
    </row>
    <row r="4" spans="1:3" s="473" customFormat="1" ht="12" customHeight="1" thickBot="1">
      <c r="A4" s="467">
        <v>1</v>
      </c>
      <c r="B4" s="468">
        <v>2</v>
      </c>
      <c r="C4" s="469">
        <v>3</v>
      </c>
    </row>
    <row r="5" spans="1:3" s="474" customFormat="1" ht="12" customHeight="1" thickBot="1">
      <c r="A5" s="20" t="s">
        <v>21</v>
      </c>
      <c r="B5" s="21" t="s">
        <v>276</v>
      </c>
      <c r="C5" s="347">
        <f>+C6+C7+C8+C9+C10+C11</f>
        <v>127202</v>
      </c>
    </row>
    <row r="6" spans="1:3" s="474" customFormat="1" ht="12" customHeight="1">
      <c r="A6" s="15" t="s">
        <v>109</v>
      </c>
      <c r="B6" s="475" t="s">
        <v>277</v>
      </c>
      <c r="C6" s="350">
        <v>57089</v>
      </c>
    </row>
    <row r="7" spans="1:3" s="474" customFormat="1" ht="12" customHeight="1">
      <c r="A7" s="14" t="s">
        <v>110</v>
      </c>
      <c r="B7" s="476" t="s">
        <v>278</v>
      </c>
      <c r="C7" s="349">
        <v>21484</v>
      </c>
    </row>
    <row r="8" spans="1:3" s="474" customFormat="1" ht="12" customHeight="1">
      <c r="A8" s="14" t="s">
        <v>111</v>
      </c>
      <c r="B8" s="476" t="s">
        <v>279</v>
      </c>
      <c r="C8" s="349">
        <v>40827</v>
      </c>
    </row>
    <row r="9" spans="1:3" s="474" customFormat="1" ht="12" customHeight="1">
      <c r="A9" s="14" t="s">
        <v>112</v>
      </c>
      <c r="B9" s="476" t="s">
        <v>280</v>
      </c>
      <c r="C9" s="349">
        <v>2709</v>
      </c>
    </row>
    <row r="10" spans="1:3" s="474" customFormat="1" ht="12" customHeight="1">
      <c r="A10" s="14" t="s">
        <v>161</v>
      </c>
      <c r="B10" s="476" t="s">
        <v>281</v>
      </c>
      <c r="C10" s="349">
        <v>5093</v>
      </c>
    </row>
    <row r="11" spans="1:3" s="474" customFormat="1" ht="12" customHeight="1" thickBot="1">
      <c r="A11" s="16" t="s">
        <v>113</v>
      </c>
      <c r="B11" s="477" t="s">
        <v>282</v>
      </c>
      <c r="C11" s="349"/>
    </row>
    <row r="12" spans="1:3" s="474" customFormat="1" ht="12" customHeight="1" thickBot="1">
      <c r="A12" s="20" t="s">
        <v>22</v>
      </c>
      <c r="B12" s="342" t="s">
        <v>283</v>
      </c>
      <c r="C12" s="347">
        <f>+C13+C14+C15+C16+C17</f>
        <v>31337</v>
      </c>
    </row>
    <row r="13" spans="1:3" s="474" customFormat="1" ht="12" customHeight="1">
      <c r="A13" s="15" t="s">
        <v>115</v>
      </c>
      <c r="B13" s="475" t="s">
        <v>284</v>
      </c>
      <c r="C13" s="350"/>
    </row>
    <row r="14" spans="1:3" s="474" customFormat="1" ht="12" customHeight="1">
      <c r="A14" s="14" t="s">
        <v>116</v>
      </c>
      <c r="B14" s="476" t="s">
        <v>285</v>
      </c>
      <c r="C14" s="349"/>
    </row>
    <row r="15" spans="1:3" s="474" customFormat="1" ht="12" customHeight="1">
      <c r="A15" s="14" t="s">
        <v>117</v>
      </c>
      <c r="B15" s="476" t="s">
        <v>523</v>
      </c>
      <c r="C15" s="349"/>
    </row>
    <row r="16" spans="1:3" s="474" customFormat="1" ht="12" customHeight="1">
      <c r="A16" s="14" t="s">
        <v>118</v>
      </c>
      <c r="B16" s="476" t="s">
        <v>524</v>
      </c>
      <c r="C16" s="349"/>
    </row>
    <row r="17" spans="1:3" s="474" customFormat="1" ht="12" customHeight="1">
      <c r="A17" s="14" t="s">
        <v>119</v>
      </c>
      <c r="B17" s="476" t="s">
        <v>286</v>
      </c>
      <c r="C17" s="349">
        <v>31337</v>
      </c>
    </row>
    <row r="18" spans="1:3" s="474" customFormat="1" ht="12" customHeight="1" thickBot="1">
      <c r="A18" s="16" t="s">
        <v>128</v>
      </c>
      <c r="B18" s="477" t="s">
        <v>287</v>
      </c>
      <c r="C18" s="351"/>
    </row>
    <row r="19" spans="1:3" s="474" customFormat="1" ht="12" customHeight="1" thickBot="1">
      <c r="A19" s="20" t="s">
        <v>23</v>
      </c>
      <c r="B19" s="21" t="s">
        <v>288</v>
      </c>
      <c r="C19" s="347">
        <f>+C20+C21+C22+C23+C24</f>
        <v>0</v>
      </c>
    </row>
    <row r="20" spans="1:3" s="474" customFormat="1" ht="12" customHeight="1">
      <c r="A20" s="15" t="s">
        <v>98</v>
      </c>
      <c r="B20" s="475" t="s">
        <v>289</v>
      </c>
      <c r="C20" s="350"/>
    </row>
    <row r="21" spans="1:3" s="474" customFormat="1" ht="12" customHeight="1">
      <c r="A21" s="14" t="s">
        <v>99</v>
      </c>
      <c r="B21" s="476" t="s">
        <v>290</v>
      </c>
      <c r="C21" s="349"/>
    </row>
    <row r="22" spans="1:3" s="474" customFormat="1" ht="12" customHeight="1">
      <c r="A22" s="14" t="s">
        <v>100</v>
      </c>
      <c r="B22" s="476" t="s">
        <v>525</v>
      </c>
      <c r="C22" s="349"/>
    </row>
    <row r="23" spans="1:3" s="474" customFormat="1" ht="12" customHeight="1">
      <c r="A23" s="14" t="s">
        <v>101</v>
      </c>
      <c r="B23" s="476" t="s">
        <v>526</v>
      </c>
      <c r="C23" s="349"/>
    </row>
    <row r="24" spans="1:3" s="474" customFormat="1" ht="12" customHeight="1">
      <c r="A24" s="14" t="s">
        <v>184</v>
      </c>
      <c r="B24" s="476" t="s">
        <v>291</v>
      </c>
      <c r="C24" s="349"/>
    </row>
    <row r="25" spans="1:3" s="474" customFormat="1" ht="12" customHeight="1" thickBot="1">
      <c r="A25" s="16" t="s">
        <v>185</v>
      </c>
      <c r="B25" s="477" t="s">
        <v>292</v>
      </c>
      <c r="C25" s="351"/>
    </row>
    <row r="26" spans="1:3" s="474" customFormat="1" ht="12" customHeight="1" thickBot="1">
      <c r="A26" s="20" t="s">
        <v>186</v>
      </c>
      <c r="B26" s="21" t="s">
        <v>293</v>
      </c>
      <c r="C26" s="353">
        <f>+C27+C30+C31+C32</f>
        <v>32556</v>
      </c>
    </row>
    <row r="27" spans="1:3" s="474" customFormat="1" ht="12" customHeight="1">
      <c r="A27" s="15" t="s">
        <v>294</v>
      </c>
      <c r="B27" s="475" t="s">
        <v>300</v>
      </c>
      <c r="C27" s="470">
        <f>+C28+C29</f>
        <v>23194</v>
      </c>
    </row>
    <row r="28" spans="1:3" s="474" customFormat="1" ht="12" customHeight="1">
      <c r="A28" s="14" t="s">
        <v>295</v>
      </c>
      <c r="B28" s="476" t="s">
        <v>301</v>
      </c>
      <c r="C28" s="349">
        <v>8000</v>
      </c>
    </row>
    <row r="29" spans="1:3" s="474" customFormat="1" ht="12" customHeight="1">
      <c r="A29" s="14" t="s">
        <v>296</v>
      </c>
      <c r="B29" s="476" t="s">
        <v>302</v>
      </c>
      <c r="C29" s="349">
        <v>15194</v>
      </c>
    </row>
    <row r="30" spans="1:3" s="474" customFormat="1" ht="12" customHeight="1">
      <c r="A30" s="14" t="s">
        <v>297</v>
      </c>
      <c r="B30" s="476" t="s">
        <v>303</v>
      </c>
      <c r="C30" s="349">
        <v>4000</v>
      </c>
    </row>
    <row r="31" spans="1:3" s="474" customFormat="1" ht="12" customHeight="1">
      <c r="A31" s="14" t="s">
        <v>298</v>
      </c>
      <c r="B31" s="476" t="s">
        <v>304</v>
      </c>
      <c r="C31" s="349">
        <v>2800</v>
      </c>
    </row>
    <row r="32" spans="1:3" s="474" customFormat="1" ht="12" customHeight="1" thickBot="1">
      <c r="A32" s="16" t="s">
        <v>299</v>
      </c>
      <c r="B32" s="477" t="s">
        <v>305</v>
      </c>
      <c r="C32" s="351">
        <v>2562</v>
      </c>
    </row>
    <row r="33" spans="1:3" s="474" customFormat="1" ht="12" customHeight="1" thickBot="1">
      <c r="A33" s="20" t="s">
        <v>25</v>
      </c>
      <c r="B33" s="21" t="s">
        <v>306</v>
      </c>
      <c r="C33" s="347">
        <f>SUM(C34:C43)</f>
        <v>12492</v>
      </c>
    </row>
    <row r="34" spans="1:3" s="474" customFormat="1" ht="12" customHeight="1">
      <c r="A34" s="15" t="s">
        <v>102</v>
      </c>
      <c r="B34" s="475" t="s">
        <v>309</v>
      </c>
      <c r="C34" s="350"/>
    </row>
    <row r="35" spans="1:3" s="474" customFormat="1" ht="12" customHeight="1">
      <c r="A35" s="14" t="s">
        <v>103</v>
      </c>
      <c r="B35" s="476" t="s">
        <v>310</v>
      </c>
      <c r="C35" s="349">
        <v>30</v>
      </c>
    </row>
    <row r="36" spans="1:3" s="474" customFormat="1" ht="12" customHeight="1">
      <c r="A36" s="14" t="s">
        <v>104</v>
      </c>
      <c r="B36" s="476" t="s">
        <v>311</v>
      </c>
      <c r="C36" s="349">
        <v>0</v>
      </c>
    </row>
    <row r="37" spans="1:3" s="474" customFormat="1" ht="12" customHeight="1">
      <c r="A37" s="14" t="s">
        <v>188</v>
      </c>
      <c r="B37" s="476" t="s">
        <v>312</v>
      </c>
      <c r="C37" s="349">
        <v>0</v>
      </c>
    </row>
    <row r="38" spans="1:3" s="474" customFormat="1" ht="12" customHeight="1">
      <c r="A38" s="14" t="s">
        <v>189</v>
      </c>
      <c r="B38" s="476" t="s">
        <v>313</v>
      </c>
      <c r="C38" s="349">
        <v>9112</v>
      </c>
    </row>
    <row r="39" spans="1:3" s="474" customFormat="1" ht="12" customHeight="1">
      <c r="A39" s="14" t="s">
        <v>190</v>
      </c>
      <c r="B39" s="476" t="s">
        <v>314</v>
      </c>
      <c r="C39" s="349">
        <v>2550</v>
      </c>
    </row>
    <row r="40" spans="1:3" s="474" customFormat="1" ht="12" customHeight="1">
      <c r="A40" s="14" t="s">
        <v>191</v>
      </c>
      <c r="B40" s="476" t="s">
        <v>315</v>
      </c>
      <c r="C40" s="349"/>
    </row>
    <row r="41" spans="1:3" s="474" customFormat="1" ht="12" customHeight="1">
      <c r="A41" s="14" t="s">
        <v>192</v>
      </c>
      <c r="B41" s="476" t="s">
        <v>316</v>
      </c>
      <c r="C41" s="349">
        <v>800</v>
      </c>
    </row>
    <row r="42" spans="1:3" s="474" customFormat="1" ht="12" customHeight="1">
      <c r="A42" s="14" t="s">
        <v>307</v>
      </c>
      <c r="B42" s="476" t="s">
        <v>317</v>
      </c>
      <c r="C42" s="352"/>
    </row>
    <row r="43" spans="1:3" s="474" customFormat="1" ht="12" customHeight="1" thickBot="1">
      <c r="A43" s="16" t="s">
        <v>308</v>
      </c>
      <c r="B43" s="477" t="s">
        <v>318</v>
      </c>
      <c r="C43" s="461"/>
    </row>
    <row r="44" spans="1:3" s="474" customFormat="1" ht="12" customHeight="1" thickBot="1">
      <c r="A44" s="20" t="s">
        <v>26</v>
      </c>
      <c r="B44" s="21" t="s">
        <v>319</v>
      </c>
      <c r="C44" s="347">
        <f>SUM(C45:C49)</f>
        <v>0</v>
      </c>
    </row>
    <row r="45" spans="1:3" s="474" customFormat="1" ht="12" customHeight="1">
      <c r="A45" s="15" t="s">
        <v>105</v>
      </c>
      <c r="B45" s="475" t="s">
        <v>323</v>
      </c>
      <c r="C45" s="525"/>
    </row>
    <row r="46" spans="1:3" s="474" customFormat="1" ht="12" customHeight="1">
      <c r="A46" s="14" t="s">
        <v>106</v>
      </c>
      <c r="B46" s="476" t="s">
        <v>324</v>
      </c>
      <c r="C46" s="352"/>
    </row>
    <row r="47" spans="1:3" s="474" customFormat="1" ht="12" customHeight="1">
      <c r="A47" s="14" t="s">
        <v>320</v>
      </c>
      <c r="B47" s="476" t="s">
        <v>325</v>
      </c>
      <c r="C47" s="352"/>
    </row>
    <row r="48" spans="1:3" s="474" customFormat="1" ht="12" customHeight="1">
      <c r="A48" s="14" t="s">
        <v>321</v>
      </c>
      <c r="B48" s="476" t="s">
        <v>326</v>
      </c>
      <c r="C48" s="352"/>
    </row>
    <row r="49" spans="1:3" s="474" customFormat="1" ht="12" customHeight="1" thickBot="1">
      <c r="A49" s="16" t="s">
        <v>322</v>
      </c>
      <c r="B49" s="477" t="s">
        <v>327</v>
      </c>
      <c r="C49" s="461"/>
    </row>
    <row r="50" spans="1:3" s="474" customFormat="1" ht="12" customHeight="1" thickBot="1">
      <c r="A50" s="20" t="s">
        <v>193</v>
      </c>
      <c r="B50" s="21" t="s">
        <v>328</v>
      </c>
      <c r="C50" s="347">
        <f>SUM(C51:C53)</f>
        <v>0</v>
      </c>
    </row>
    <row r="51" spans="1:3" s="474" customFormat="1" ht="12" customHeight="1">
      <c r="A51" s="15" t="s">
        <v>107</v>
      </c>
      <c r="B51" s="475" t="s">
        <v>329</v>
      </c>
      <c r="C51" s="350"/>
    </row>
    <row r="52" spans="1:3" s="474" customFormat="1" ht="12" customHeight="1">
      <c r="A52" s="14" t="s">
        <v>108</v>
      </c>
      <c r="B52" s="476" t="s">
        <v>330</v>
      </c>
      <c r="C52" s="349"/>
    </row>
    <row r="53" spans="1:3" s="474" customFormat="1" ht="12" customHeight="1">
      <c r="A53" s="14" t="s">
        <v>333</v>
      </c>
      <c r="B53" s="476" t="s">
        <v>331</v>
      </c>
      <c r="C53" s="349"/>
    </row>
    <row r="54" spans="1:3" s="474" customFormat="1" ht="12" customHeight="1" thickBot="1">
      <c r="A54" s="16" t="s">
        <v>334</v>
      </c>
      <c r="B54" s="477" t="s">
        <v>332</v>
      </c>
      <c r="C54" s="351"/>
    </row>
    <row r="55" spans="1:3" s="474" customFormat="1" ht="12" customHeight="1" thickBot="1">
      <c r="A55" s="20" t="s">
        <v>28</v>
      </c>
      <c r="B55" s="342" t="s">
        <v>335</v>
      </c>
      <c r="C55" s="347">
        <f>SUM(C56:C58)</f>
        <v>0</v>
      </c>
    </row>
    <row r="56" spans="1:3" s="474" customFormat="1" ht="12" customHeight="1">
      <c r="A56" s="15" t="s">
        <v>194</v>
      </c>
      <c r="B56" s="475" t="s">
        <v>337</v>
      </c>
      <c r="C56" s="352"/>
    </row>
    <row r="57" spans="1:3" s="474" customFormat="1" ht="12" customHeight="1">
      <c r="A57" s="14" t="s">
        <v>195</v>
      </c>
      <c r="B57" s="476" t="s">
        <v>528</v>
      </c>
      <c r="C57" s="352"/>
    </row>
    <row r="58" spans="1:3" s="474" customFormat="1" ht="12" customHeight="1">
      <c r="A58" s="14" t="s">
        <v>247</v>
      </c>
      <c r="B58" s="476" t="s">
        <v>338</v>
      </c>
      <c r="C58" s="352"/>
    </row>
    <row r="59" spans="1:3" s="474" customFormat="1" ht="12" customHeight="1" thickBot="1">
      <c r="A59" s="16" t="s">
        <v>336</v>
      </c>
      <c r="B59" s="477" t="s">
        <v>339</v>
      </c>
      <c r="C59" s="352"/>
    </row>
    <row r="60" spans="1:3" s="474" customFormat="1" ht="12" customHeight="1" thickBot="1">
      <c r="A60" s="20" t="s">
        <v>29</v>
      </c>
      <c r="B60" s="21" t="s">
        <v>340</v>
      </c>
      <c r="C60" s="353">
        <f>+C5+C12+C19+C26+C33+C44+C50+C55</f>
        <v>203587</v>
      </c>
    </row>
    <row r="61" spans="1:3" s="474" customFormat="1" ht="12" customHeight="1" thickBot="1">
      <c r="A61" s="478" t="s">
        <v>341</v>
      </c>
      <c r="B61" s="342" t="s">
        <v>342</v>
      </c>
      <c r="C61" s="347">
        <f>SUM(C62:C64)</f>
        <v>0</v>
      </c>
    </row>
    <row r="62" spans="1:3" s="474" customFormat="1" ht="12" customHeight="1">
      <c r="A62" s="15" t="s">
        <v>375</v>
      </c>
      <c r="B62" s="475" t="s">
        <v>343</v>
      </c>
      <c r="C62" s="352"/>
    </row>
    <row r="63" spans="1:3" s="474" customFormat="1" ht="12" customHeight="1">
      <c r="A63" s="14" t="s">
        <v>384</v>
      </c>
      <c r="B63" s="476" t="s">
        <v>344</v>
      </c>
      <c r="C63" s="352"/>
    </row>
    <row r="64" spans="1:3" s="474" customFormat="1" ht="12" customHeight="1" thickBot="1">
      <c r="A64" s="16" t="s">
        <v>385</v>
      </c>
      <c r="B64" s="479" t="s">
        <v>345</v>
      </c>
      <c r="C64" s="352"/>
    </row>
    <row r="65" spans="1:3" s="474" customFormat="1" ht="12" customHeight="1" thickBot="1">
      <c r="A65" s="478" t="s">
        <v>346</v>
      </c>
      <c r="B65" s="342" t="s">
        <v>347</v>
      </c>
      <c r="C65" s="347">
        <f>SUM(C66:C69)</f>
        <v>0</v>
      </c>
    </row>
    <row r="66" spans="1:3" s="474" customFormat="1" ht="12" customHeight="1">
      <c r="A66" s="15" t="s">
        <v>162</v>
      </c>
      <c r="B66" s="475" t="s">
        <v>348</v>
      </c>
      <c r="C66" s="352"/>
    </row>
    <row r="67" spans="1:3" s="474" customFormat="1" ht="12" customHeight="1">
      <c r="A67" s="14" t="s">
        <v>163</v>
      </c>
      <c r="B67" s="476" t="s">
        <v>349</v>
      </c>
      <c r="C67" s="352"/>
    </row>
    <row r="68" spans="1:3" s="474" customFormat="1" ht="12" customHeight="1">
      <c r="A68" s="14" t="s">
        <v>376</v>
      </c>
      <c r="B68" s="476" t="s">
        <v>350</v>
      </c>
      <c r="C68" s="352"/>
    </row>
    <row r="69" spans="1:3" s="474" customFormat="1" ht="12" customHeight="1" thickBot="1">
      <c r="A69" s="16" t="s">
        <v>377</v>
      </c>
      <c r="B69" s="477" t="s">
        <v>351</v>
      </c>
      <c r="C69" s="352"/>
    </row>
    <row r="70" spans="1:3" s="474" customFormat="1" ht="12" customHeight="1" thickBot="1">
      <c r="A70" s="478" t="s">
        <v>352</v>
      </c>
      <c r="B70" s="342" t="s">
        <v>353</v>
      </c>
      <c r="C70" s="347">
        <f>SUM(C71:C72)</f>
        <v>7034</v>
      </c>
    </row>
    <row r="71" spans="1:3" s="474" customFormat="1" ht="12" customHeight="1">
      <c r="A71" s="15" t="s">
        <v>378</v>
      </c>
      <c r="B71" s="475" t="s">
        <v>354</v>
      </c>
      <c r="C71" s="352">
        <v>7034</v>
      </c>
    </row>
    <row r="72" spans="1:3" s="474" customFormat="1" ht="12" customHeight="1" thickBot="1">
      <c r="A72" s="16" t="s">
        <v>379</v>
      </c>
      <c r="B72" s="477" t="s">
        <v>355</v>
      </c>
      <c r="C72" s="352"/>
    </row>
    <row r="73" spans="1:3" s="474" customFormat="1" ht="12" customHeight="1" thickBot="1">
      <c r="A73" s="478" t="s">
        <v>356</v>
      </c>
      <c r="B73" s="342" t="s">
        <v>357</v>
      </c>
      <c r="C73" s="347">
        <f>SUM(C74:C76)</f>
        <v>0</v>
      </c>
    </row>
    <row r="74" spans="1:3" s="474" customFormat="1" ht="12" customHeight="1">
      <c r="A74" s="15" t="s">
        <v>380</v>
      </c>
      <c r="B74" s="475" t="s">
        <v>358</v>
      </c>
      <c r="C74" s="352"/>
    </row>
    <row r="75" spans="1:3" s="474" customFormat="1" ht="12" customHeight="1">
      <c r="A75" s="14" t="s">
        <v>381</v>
      </c>
      <c r="B75" s="476" t="s">
        <v>359</v>
      </c>
      <c r="C75" s="352"/>
    </row>
    <row r="76" spans="1:3" s="474" customFormat="1" ht="12" customHeight="1" thickBot="1">
      <c r="A76" s="16" t="s">
        <v>382</v>
      </c>
      <c r="B76" s="477" t="s">
        <v>360</v>
      </c>
      <c r="C76" s="352"/>
    </row>
    <row r="77" spans="1:3" s="474" customFormat="1" ht="12" customHeight="1" thickBot="1">
      <c r="A77" s="478" t="s">
        <v>361</v>
      </c>
      <c r="B77" s="342" t="s">
        <v>383</v>
      </c>
      <c r="C77" s="347">
        <f>SUM(C78:C81)</f>
        <v>0</v>
      </c>
    </row>
    <row r="78" spans="1:3" s="474" customFormat="1" ht="12" customHeight="1">
      <c r="A78" s="480" t="s">
        <v>362</v>
      </c>
      <c r="B78" s="475" t="s">
        <v>363</v>
      </c>
      <c r="C78" s="352"/>
    </row>
    <row r="79" spans="1:3" s="474" customFormat="1" ht="12" customHeight="1">
      <c r="A79" s="481" t="s">
        <v>364</v>
      </c>
      <c r="B79" s="476" t="s">
        <v>365</v>
      </c>
      <c r="C79" s="352"/>
    </row>
    <row r="80" spans="1:3" s="474" customFormat="1" ht="12" customHeight="1">
      <c r="A80" s="481" t="s">
        <v>366</v>
      </c>
      <c r="B80" s="476" t="s">
        <v>367</v>
      </c>
      <c r="C80" s="352"/>
    </row>
    <row r="81" spans="1:3" s="474" customFormat="1" ht="12" customHeight="1" thickBot="1">
      <c r="A81" s="482" t="s">
        <v>368</v>
      </c>
      <c r="B81" s="477" t="s">
        <v>369</v>
      </c>
      <c r="C81" s="352"/>
    </row>
    <row r="82" spans="1:3" s="474" customFormat="1" ht="13.5" customHeight="1" thickBot="1">
      <c r="A82" s="478" t="s">
        <v>370</v>
      </c>
      <c r="B82" s="342" t="s">
        <v>371</v>
      </c>
      <c r="C82" s="526"/>
    </row>
    <row r="83" spans="1:3" s="474" customFormat="1" ht="15.75" customHeight="1" thickBot="1">
      <c r="A83" s="478" t="s">
        <v>372</v>
      </c>
      <c r="B83" s="483" t="s">
        <v>373</v>
      </c>
      <c r="C83" s="353">
        <f>+C61+C65+C70+C73+C77+C82</f>
        <v>7034</v>
      </c>
    </row>
    <row r="84" spans="1:3" s="474" customFormat="1" ht="16.5" customHeight="1" thickBot="1">
      <c r="A84" s="484" t="s">
        <v>386</v>
      </c>
      <c r="B84" s="485" t="s">
        <v>374</v>
      </c>
      <c r="C84" s="353">
        <f>+C60+C83</f>
        <v>210621</v>
      </c>
    </row>
    <row r="85" spans="1:3" s="474" customFormat="1" ht="83.25" customHeight="1">
      <c r="A85" s="5"/>
      <c r="B85" s="6"/>
      <c r="C85" s="354"/>
    </row>
    <row r="86" spans="1:3" ht="16.5" customHeight="1">
      <c r="A86" s="599" t="s">
        <v>50</v>
      </c>
      <c r="B86" s="599"/>
      <c r="C86" s="599"/>
    </row>
    <row r="87" spans="1:3" s="486" customFormat="1" ht="16.5" customHeight="1" thickBot="1">
      <c r="A87" s="602" t="s">
        <v>166</v>
      </c>
      <c r="B87" s="602"/>
      <c r="C87" s="169" t="s">
        <v>246</v>
      </c>
    </row>
    <row r="88" spans="1:3" ht="37.5" customHeight="1" thickBot="1">
      <c r="A88" s="23" t="s">
        <v>78</v>
      </c>
      <c r="B88" s="24" t="s">
        <v>51</v>
      </c>
      <c r="C88" s="45" t="s">
        <v>275</v>
      </c>
    </row>
    <row r="89" spans="1:3" s="473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389</v>
      </c>
      <c r="C90" s="346">
        <f>SUM(C91:C95)</f>
        <v>210621</v>
      </c>
    </row>
    <row r="91" spans="1:3" ht="12" customHeight="1">
      <c r="A91" s="17" t="s">
        <v>109</v>
      </c>
      <c r="B91" s="10" t="s">
        <v>52</v>
      </c>
      <c r="C91" s="348">
        <v>70957</v>
      </c>
    </row>
    <row r="92" spans="1:3" ht="12" customHeight="1">
      <c r="A92" s="14" t="s">
        <v>110</v>
      </c>
      <c r="B92" s="8" t="s">
        <v>196</v>
      </c>
      <c r="C92" s="349">
        <v>22280</v>
      </c>
    </row>
    <row r="93" spans="1:3" ht="12" customHeight="1">
      <c r="A93" s="14" t="s">
        <v>111</v>
      </c>
      <c r="B93" s="8" t="s">
        <v>152</v>
      </c>
      <c r="C93" s="351">
        <v>91484</v>
      </c>
    </row>
    <row r="94" spans="1:3" ht="12" customHeight="1">
      <c r="A94" s="14" t="s">
        <v>112</v>
      </c>
      <c r="B94" s="11" t="s">
        <v>197</v>
      </c>
      <c r="C94" s="351">
        <v>25900</v>
      </c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390</v>
      </c>
      <c r="C96" s="351"/>
    </row>
    <row r="97" spans="1:3" ht="12" customHeight="1">
      <c r="A97" s="14" t="s">
        <v>114</v>
      </c>
      <c r="B97" s="172" t="s">
        <v>391</v>
      </c>
      <c r="C97" s="351"/>
    </row>
    <row r="98" spans="1:3" ht="12" customHeight="1">
      <c r="A98" s="14" t="s">
        <v>124</v>
      </c>
      <c r="B98" s="173" t="s">
        <v>392</v>
      </c>
      <c r="C98" s="351"/>
    </row>
    <row r="99" spans="1:3" ht="12" customHeight="1">
      <c r="A99" s="14" t="s">
        <v>125</v>
      </c>
      <c r="B99" s="173" t="s">
        <v>393</v>
      </c>
      <c r="C99" s="351"/>
    </row>
    <row r="100" spans="1:3" ht="12" customHeight="1">
      <c r="A100" s="14" t="s">
        <v>126</v>
      </c>
      <c r="B100" s="172" t="s">
        <v>394</v>
      </c>
      <c r="C100" s="351"/>
    </row>
    <row r="101" spans="1:3" ht="12" customHeight="1">
      <c r="A101" s="14" t="s">
        <v>127</v>
      </c>
      <c r="B101" s="172" t="s">
        <v>395</v>
      </c>
      <c r="C101" s="351"/>
    </row>
    <row r="102" spans="1:3" ht="12" customHeight="1">
      <c r="A102" s="14" t="s">
        <v>129</v>
      </c>
      <c r="B102" s="173" t="s">
        <v>396</v>
      </c>
      <c r="C102" s="351"/>
    </row>
    <row r="103" spans="1:3" ht="12" customHeight="1">
      <c r="A103" s="13" t="s">
        <v>199</v>
      </c>
      <c r="B103" s="174" t="s">
        <v>397</v>
      </c>
      <c r="C103" s="351"/>
    </row>
    <row r="104" spans="1:3" ht="12" customHeight="1">
      <c r="A104" s="14" t="s">
        <v>387</v>
      </c>
      <c r="B104" s="174" t="s">
        <v>398</v>
      </c>
      <c r="C104" s="351"/>
    </row>
    <row r="105" spans="1:3" ht="12" customHeight="1" thickBot="1">
      <c r="A105" s="18" t="s">
        <v>388</v>
      </c>
      <c r="B105" s="175" t="s">
        <v>399</v>
      </c>
      <c r="C105" s="355"/>
    </row>
    <row r="106" spans="1:3" ht="12" customHeight="1" thickBot="1">
      <c r="A106" s="20" t="s">
        <v>22</v>
      </c>
      <c r="B106" s="30" t="s">
        <v>400</v>
      </c>
      <c r="C106" s="347">
        <f>+C107+C109+C111</f>
        <v>0</v>
      </c>
    </row>
    <row r="107" spans="1:3" ht="12" customHeight="1">
      <c r="A107" s="15" t="s">
        <v>115</v>
      </c>
      <c r="B107" s="8" t="s">
        <v>245</v>
      </c>
      <c r="C107" s="350"/>
    </row>
    <row r="108" spans="1:3" ht="12" customHeight="1">
      <c r="A108" s="15" t="s">
        <v>116</v>
      </c>
      <c r="B108" s="12" t="s">
        <v>404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405</v>
      </c>
      <c r="C110" s="314"/>
    </row>
    <row r="111" spans="1:3" ht="12" customHeight="1">
      <c r="A111" s="15" t="s">
        <v>119</v>
      </c>
      <c r="B111" s="344" t="s">
        <v>248</v>
      </c>
      <c r="C111" s="314"/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1" t="s">
        <v>410</v>
      </c>
      <c r="C113" s="314"/>
    </row>
    <row r="114" spans="1:3" ht="15.75">
      <c r="A114" s="15" t="s">
        <v>201</v>
      </c>
      <c r="B114" s="173" t="s">
        <v>393</v>
      </c>
      <c r="C114" s="314"/>
    </row>
    <row r="115" spans="1:3" ht="12" customHeight="1">
      <c r="A115" s="15" t="s">
        <v>202</v>
      </c>
      <c r="B115" s="173" t="s">
        <v>409</v>
      </c>
      <c r="C115" s="314"/>
    </row>
    <row r="116" spans="1:3" ht="12" customHeight="1">
      <c r="A116" s="15" t="s">
        <v>203</v>
      </c>
      <c r="B116" s="173" t="s">
        <v>408</v>
      </c>
      <c r="C116" s="314"/>
    </row>
    <row r="117" spans="1:3" ht="12" customHeight="1">
      <c r="A117" s="15" t="s">
        <v>401</v>
      </c>
      <c r="B117" s="173" t="s">
        <v>396</v>
      </c>
      <c r="C117" s="314"/>
    </row>
    <row r="118" spans="1:3" ht="12" customHeight="1">
      <c r="A118" s="15" t="s">
        <v>402</v>
      </c>
      <c r="B118" s="173" t="s">
        <v>407</v>
      </c>
      <c r="C118" s="314"/>
    </row>
    <row r="119" spans="1:3" ht="16.5" thickBot="1">
      <c r="A119" s="13" t="s">
        <v>403</v>
      </c>
      <c r="B119" s="173" t="s">
        <v>406</v>
      </c>
      <c r="C119" s="316"/>
    </row>
    <row r="120" spans="1:3" ht="12" customHeight="1" thickBot="1">
      <c r="A120" s="20" t="s">
        <v>23</v>
      </c>
      <c r="B120" s="153" t="s">
        <v>411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412</v>
      </c>
      <c r="C123" s="347">
        <f>+C90+C106+C120</f>
        <v>210621</v>
      </c>
    </row>
    <row r="124" spans="1:3" ht="12" customHeight="1" thickBot="1">
      <c r="A124" s="20" t="s">
        <v>25</v>
      </c>
      <c r="B124" s="153" t="s">
        <v>413</v>
      </c>
      <c r="C124" s="347">
        <f>+C125+C126+C127</f>
        <v>0</v>
      </c>
    </row>
    <row r="125" spans="1:3" ht="12" customHeight="1">
      <c r="A125" s="15" t="s">
        <v>102</v>
      </c>
      <c r="B125" s="9" t="s">
        <v>414</v>
      </c>
      <c r="C125" s="314"/>
    </row>
    <row r="126" spans="1:3" ht="12" customHeight="1">
      <c r="A126" s="15" t="s">
        <v>103</v>
      </c>
      <c r="B126" s="9" t="s">
        <v>415</v>
      </c>
      <c r="C126" s="314"/>
    </row>
    <row r="127" spans="1:3" ht="12" customHeight="1" thickBot="1">
      <c r="A127" s="13" t="s">
        <v>104</v>
      </c>
      <c r="B127" s="7" t="s">
        <v>416</v>
      </c>
      <c r="C127" s="314"/>
    </row>
    <row r="128" spans="1:3" ht="12" customHeight="1" thickBot="1">
      <c r="A128" s="20" t="s">
        <v>26</v>
      </c>
      <c r="B128" s="153" t="s">
        <v>481</v>
      </c>
      <c r="C128" s="347">
        <f>+C129+C130+C131+C132</f>
        <v>0</v>
      </c>
    </row>
    <row r="129" spans="1:3" ht="12" customHeight="1">
      <c r="A129" s="15" t="s">
        <v>105</v>
      </c>
      <c r="B129" s="9" t="s">
        <v>417</v>
      </c>
      <c r="C129" s="314"/>
    </row>
    <row r="130" spans="1:3" ht="12" customHeight="1">
      <c r="A130" s="15" t="s">
        <v>106</v>
      </c>
      <c r="B130" s="9" t="s">
        <v>418</v>
      </c>
      <c r="C130" s="314"/>
    </row>
    <row r="131" spans="1:3" ht="12" customHeight="1">
      <c r="A131" s="15" t="s">
        <v>320</v>
      </c>
      <c r="B131" s="9" t="s">
        <v>419</v>
      </c>
      <c r="C131" s="314"/>
    </row>
    <row r="132" spans="1:3" ht="12" customHeight="1" thickBot="1">
      <c r="A132" s="13" t="s">
        <v>321</v>
      </c>
      <c r="B132" s="7" t="s">
        <v>420</v>
      </c>
      <c r="C132" s="314"/>
    </row>
    <row r="133" spans="1:3" ht="12" customHeight="1" thickBot="1">
      <c r="A133" s="20" t="s">
        <v>27</v>
      </c>
      <c r="B133" s="153" t="s">
        <v>421</v>
      </c>
      <c r="C133" s="353">
        <f>+C134+C135+C136+C137</f>
        <v>0</v>
      </c>
    </row>
    <row r="134" spans="1:3" ht="12" customHeight="1">
      <c r="A134" s="15" t="s">
        <v>107</v>
      </c>
      <c r="B134" s="9" t="s">
        <v>422</v>
      </c>
      <c r="C134" s="314"/>
    </row>
    <row r="135" spans="1:3" ht="12" customHeight="1">
      <c r="A135" s="15" t="s">
        <v>108</v>
      </c>
      <c r="B135" s="9" t="s">
        <v>432</v>
      </c>
      <c r="C135" s="314"/>
    </row>
    <row r="136" spans="1:3" ht="12" customHeight="1">
      <c r="A136" s="15" t="s">
        <v>333</v>
      </c>
      <c r="B136" s="9" t="s">
        <v>423</v>
      </c>
      <c r="C136" s="314"/>
    </row>
    <row r="137" spans="1:3" ht="12" customHeight="1" thickBot="1">
      <c r="A137" s="13" t="s">
        <v>334</v>
      </c>
      <c r="B137" s="7" t="s">
        <v>424</v>
      </c>
      <c r="C137" s="314"/>
    </row>
    <row r="138" spans="1:3" ht="12" customHeight="1" thickBot="1">
      <c r="A138" s="20" t="s">
        <v>28</v>
      </c>
      <c r="B138" s="153" t="s">
        <v>425</v>
      </c>
      <c r="C138" s="356">
        <f>+C139+C140+C141+C142</f>
        <v>0</v>
      </c>
    </row>
    <row r="139" spans="1:3" ht="12" customHeight="1">
      <c r="A139" s="15" t="s">
        <v>194</v>
      </c>
      <c r="B139" s="9" t="s">
        <v>426</v>
      </c>
      <c r="C139" s="314"/>
    </row>
    <row r="140" spans="1:3" ht="12" customHeight="1">
      <c r="A140" s="15" t="s">
        <v>195</v>
      </c>
      <c r="B140" s="9" t="s">
        <v>427</v>
      </c>
      <c r="C140" s="314"/>
    </row>
    <row r="141" spans="1:3" ht="12" customHeight="1">
      <c r="A141" s="15" t="s">
        <v>247</v>
      </c>
      <c r="B141" s="9" t="s">
        <v>428</v>
      </c>
      <c r="C141" s="314"/>
    </row>
    <row r="142" spans="1:3" ht="12" customHeight="1" thickBot="1">
      <c r="A142" s="15" t="s">
        <v>336</v>
      </c>
      <c r="B142" s="9" t="s">
        <v>429</v>
      </c>
      <c r="C142" s="314"/>
    </row>
    <row r="143" spans="1:9" ht="15" customHeight="1" thickBot="1">
      <c r="A143" s="20" t="s">
        <v>29</v>
      </c>
      <c r="B143" s="153" t="s">
        <v>430</v>
      </c>
      <c r="C143" s="487">
        <f>+C124+C128+C133+C138</f>
        <v>0</v>
      </c>
      <c r="F143" s="488"/>
      <c r="G143" s="489"/>
      <c r="H143" s="489"/>
      <c r="I143" s="489"/>
    </row>
    <row r="144" spans="1:3" s="474" customFormat="1" ht="12.75" customHeight="1" thickBot="1">
      <c r="A144" s="345" t="s">
        <v>30</v>
      </c>
      <c r="B144" s="437" t="s">
        <v>431</v>
      </c>
      <c r="C144" s="487">
        <f>+C123+C143</f>
        <v>210621</v>
      </c>
    </row>
    <row r="145" ht="7.5" customHeight="1"/>
    <row r="146" spans="1:3" ht="15.75">
      <c r="A146" s="605" t="s">
        <v>433</v>
      </c>
      <c r="B146" s="605"/>
      <c r="C146" s="605"/>
    </row>
    <row r="147" spans="1:3" ht="15" customHeight="1" thickBot="1">
      <c r="A147" s="601" t="s">
        <v>167</v>
      </c>
      <c r="B147" s="601"/>
      <c r="C147" s="357" t="s">
        <v>246</v>
      </c>
    </row>
    <row r="148" spans="1:4" ht="13.5" customHeight="1" thickBot="1">
      <c r="A148" s="20">
        <v>1</v>
      </c>
      <c r="B148" s="30" t="s">
        <v>434</v>
      </c>
      <c r="C148" s="347">
        <f>+C60-C123</f>
        <v>-7034</v>
      </c>
      <c r="D148" s="490"/>
    </row>
    <row r="149" spans="1:3" ht="27.75" customHeight="1" thickBot="1">
      <c r="A149" s="20" t="s">
        <v>22</v>
      </c>
      <c r="B149" s="30" t="s">
        <v>435</v>
      </c>
      <c r="C149" s="347">
        <f>+C83-C143</f>
        <v>7034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2014. ÉVI KÖLTSÉGVETÉS
KÖTELEZŐ FELADATAINAK MÉRLEGE &amp;R&amp;"Times New Roman CE,Félkövér dőlt"&amp;11 1.2. melléklet a 2/2014. (II.7.)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63" t="s">
        <v>6</v>
      </c>
      <c r="B1" s="663"/>
      <c r="C1" s="663"/>
      <c r="D1" s="663"/>
      <c r="E1" s="663"/>
      <c r="F1" s="663"/>
      <c r="G1" s="663"/>
      <c r="H1" s="663"/>
      <c r="I1" s="663"/>
    </row>
    <row r="2" ht="20.25" customHeight="1" thickBot="1">
      <c r="I2" s="553" t="s">
        <v>69</v>
      </c>
    </row>
    <row r="3" spans="1:9" s="554" customFormat="1" ht="26.25" customHeight="1">
      <c r="A3" s="671" t="s">
        <v>78</v>
      </c>
      <c r="B3" s="666" t="s">
        <v>95</v>
      </c>
      <c r="C3" s="671" t="s">
        <v>96</v>
      </c>
      <c r="D3" s="671" t="s">
        <v>534</v>
      </c>
      <c r="E3" s="668" t="s">
        <v>77</v>
      </c>
      <c r="F3" s="669"/>
      <c r="G3" s="669"/>
      <c r="H3" s="670"/>
      <c r="I3" s="666" t="s">
        <v>54</v>
      </c>
    </row>
    <row r="4" spans="1:9" s="555" customFormat="1" ht="32.25" customHeight="1" thickBot="1">
      <c r="A4" s="672"/>
      <c r="B4" s="667"/>
      <c r="C4" s="667"/>
      <c r="D4" s="672"/>
      <c r="E4" s="319" t="s">
        <v>212</v>
      </c>
      <c r="F4" s="319" t="s">
        <v>267</v>
      </c>
      <c r="G4" s="319" t="s">
        <v>268</v>
      </c>
      <c r="H4" s="320" t="s">
        <v>489</v>
      </c>
      <c r="I4" s="667"/>
    </row>
    <row r="5" spans="1:9" s="556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48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49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49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0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49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49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223</v>
      </c>
      <c r="C12" s="550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49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224</v>
      </c>
      <c r="C14" s="550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1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225</v>
      </c>
      <c r="C16" s="550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2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64" t="s">
        <v>158</v>
      </c>
      <c r="B18" s="665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17" sqref="C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74" t="s">
        <v>9</v>
      </c>
      <c r="C1" s="674"/>
      <c r="D1" s="674"/>
    </row>
    <row r="2" spans="1:4" s="93" customFormat="1" ht="16.5" thickBot="1">
      <c r="A2" s="92"/>
      <c r="B2" s="429"/>
      <c r="D2" s="50" t="s">
        <v>69</v>
      </c>
    </row>
    <row r="3" spans="1:4" s="95" customFormat="1" ht="48" customHeight="1" thickBot="1">
      <c r="A3" s="94" t="s">
        <v>19</v>
      </c>
      <c r="B3" s="235" t="s">
        <v>20</v>
      </c>
      <c r="C3" s="235" t="s">
        <v>80</v>
      </c>
      <c r="D3" s="236" t="s">
        <v>81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3" t="s">
        <v>21</v>
      </c>
      <c r="B5" s="240" t="s">
        <v>180</v>
      </c>
      <c r="C5" s="161"/>
      <c r="D5" s="96"/>
    </row>
    <row r="6" spans="1:4" ht="18" customHeight="1">
      <c r="A6" s="97" t="s">
        <v>22</v>
      </c>
      <c r="B6" s="241" t="s">
        <v>181</v>
      </c>
      <c r="C6" s="162"/>
      <c r="D6" s="99"/>
    </row>
    <row r="7" spans="1:4" ht="18" customHeight="1">
      <c r="A7" s="97" t="s">
        <v>23</v>
      </c>
      <c r="B7" s="241" t="s">
        <v>131</v>
      </c>
      <c r="C7" s="162"/>
      <c r="D7" s="99"/>
    </row>
    <row r="8" spans="1:4" ht="18" customHeight="1">
      <c r="A8" s="97" t="s">
        <v>24</v>
      </c>
      <c r="B8" s="241" t="s">
        <v>132</v>
      </c>
      <c r="C8" s="162"/>
      <c r="D8" s="99"/>
    </row>
    <row r="9" spans="1:4" ht="18" customHeight="1">
      <c r="A9" s="97" t="s">
        <v>25</v>
      </c>
      <c r="B9" s="241" t="s">
        <v>173</v>
      </c>
      <c r="C9" s="162"/>
      <c r="D9" s="99"/>
    </row>
    <row r="10" spans="1:4" ht="18" customHeight="1">
      <c r="A10" s="97" t="s">
        <v>26</v>
      </c>
      <c r="B10" s="241" t="s">
        <v>174</v>
      </c>
      <c r="C10" s="162"/>
      <c r="D10" s="99"/>
    </row>
    <row r="11" spans="1:4" ht="18" customHeight="1">
      <c r="A11" s="97" t="s">
        <v>27</v>
      </c>
      <c r="B11" s="242" t="s">
        <v>175</v>
      </c>
      <c r="C11" s="162"/>
      <c r="D11" s="99"/>
    </row>
    <row r="12" spans="1:4" ht="18" customHeight="1">
      <c r="A12" s="97" t="s">
        <v>29</v>
      </c>
      <c r="B12" s="242" t="s">
        <v>176</v>
      </c>
      <c r="C12" s="162"/>
      <c r="D12" s="99"/>
    </row>
    <row r="13" spans="1:4" ht="18" customHeight="1">
      <c r="A13" s="97" t="s">
        <v>30</v>
      </c>
      <c r="B13" s="242" t="s">
        <v>177</v>
      </c>
      <c r="C13" s="162"/>
      <c r="D13" s="99"/>
    </row>
    <row r="14" spans="1:4" ht="18" customHeight="1">
      <c r="A14" s="97" t="s">
        <v>31</v>
      </c>
      <c r="B14" s="242" t="s">
        <v>178</v>
      </c>
      <c r="C14" s="162"/>
      <c r="D14" s="99"/>
    </row>
    <row r="15" spans="1:4" ht="22.5" customHeight="1">
      <c r="A15" s="97" t="s">
        <v>32</v>
      </c>
      <c r="B15" s="242" t="s">
        <v>179</v>
      </c>
      <c r="C15" s="162"/>
      <c r="D15" s="99"/>
    </row>
    <row r="16" spans="1:4" ht="18" customHeight="1">
      <c r="A16" s="97" t="s">
        <v>33</v>
      </c>
      <c r="B16" s="241" t="s">
        <v>133</v>
      </c>
      <c r="C16" s="162"/>
      <c r="D16" s="99"/>
    </row>
    <row r="17" spans="1:4" ht="18" customHeight="1">
      <c r="A17" s="97" t="s">
        <v>34</v>
      </c>
      <c r="B17" s="241" t="s">
        <v>11</v>
      </c>
      <c r="C17" s="162"/>
      <c r="D17" s="99"/>
    </row>
    <row r="18" spans="1:4" ht="18" customHeight="1">
      <c r="A18" s="97" t="s">
        <v>35</v>
      </c>
      <c r="B18" s="241" t="s">
        <v>10</v>
      </c>
      <c r="C18" s="162"/>
      <c r="D18" s="99"/>
    </row>
    <row r="19" spans="1:4" ht="18" customHeight="1">
      <c r="A19" s="97" t="s">
        <v>36</v>
      </c>
      <c r="B19" s="241" t="s">
        <v>134</v>
      </c>
      <c r="C19" s="162"/>
      <c r="D19" s="99"/>
    </row>
    <row r="20" spans="1:4" ht="18" customHeight="1">
      <c r="A20" s="97" t="s">
        <v>37</v>
      </c>
      <c r="B20" s="241" t="s">
        <v>135</v>
      </c>
      <c r="C20" s="162"/>
      <c r="D20" s="99"/>
    </row>
    <row r="21" spans="1:4" ht="18" customHeight="1">
      <c r="A21" s="97" t="s">
        <v>38</v>
      </c>
      <c r="B21" s="152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4" t="s">
        <v>46</v>
      </c>
      <c r="B29" s="101"/>
      <c r="C29" s="102"/>
      <c r="D29" s="103"/>
    </row>
    <row r="30" spans="1:4" ht="18" customHeight="1" thickBot="1">
      <c r="A30" s="42" t="s">
        <v>47</v>
      </c>
      <c r="B30" s="246" t="s">
        <v>56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73"/>
      <c r="C31" s="673"/>
      <c r="D31" s="67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L23" sqref="L23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78" t="s">
        <v>490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75" t="s">
        <v>61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7"/>
    </row>
    <row r="5" spans="1:15" s="125" customFormat="1" ht="22.5">
      <c r="A5" s="126" t="s">
        <v>22</v>
      </c>
      <c r="B5" s="557" t="s">
        <v>436</v>
      </c>
      <c r="C5" s="127">
        <v>10600</v>
      </c>
      <c r="D5" s="127">
        <v>10600</v>
      </c>
      <c r="E5" s="127">
        <v>10600</v>
      </c>
      <c r="F5" s="127">
        <v>10600</v>
      </c>
      <c r="G5" s="127">
        <v>10600</v>
      </c>
      <c r="H5" s="127">
        <v>10600</v>
      </c>
      <c r="I5" s="127">
        <v>10600</v>
      </c>
      <c r="J5" s="127">
        <v>10600</v>
      </c>
      <c r="K5" s="127">
        <v>10600</v>
      </c>
      <c r="L5" s="127">
        <v>10600</v>
      </c>
      <c r="M5" s="127">
        <v>10600</v>
      </c>
      <c r="N5" s="127">
        <v>10602</v>
      </c>
      <c r="O5" s="128">
        <f aca="true" t="shared" si="0" ref="O5:O25">SUM(C5:N5)</f>
        <v>127202</v>
      </c>
    </row>
    <row r="6" spans="1:15" s="132" customFormat="1" ht="22.5">
      <c r="A6" s="129" t="s">
        <v>23</v>
      </c>
      <c r="B6" s="337" t="s">
        <v>520</v>
      </c>
      <c r="C6" s="130"/>
      <c r="D6" s="130">
        <v>15669</v>
      </c>
      <c r="E6" s="130"/>
      <c r="F6" s="130"/>
      <c r="G6" s="130"/>
      <c r="H6" s="130"/>
      <c r="I6" s="130">
        <v>15668</v>
      </c>
      <c r="J6" s="130"/>
      <c r="K6" s="130"/>
      <c r="L6" s="130"/>
      <c r="M6" s="130"/>
      <c r="N6" s="130"/>
      <c r="O6" s="131">
        <f t="shared" si="0"/>
        <v>31337</v>
      </c>
    </row>
    <row r="7" spans="1:15" s="132" customFormat="1" ht="22.5">
      <c r="A7" s="129" t="s">
        <v>24</v>
      </c>
      <c r="B7" s="336" t="s">
        <v>521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187</v>
      </c>
      <c r="C8" s="130">
        <v>700</v>
      </c>
      <c r="D8" s="130">
        <v>700</v>
      </c>
      <c r="E8" s="130">
        <v>23500</v>
      </c>
      <c r="F8" s="130">
        <v>700</v>
      </c>
      <c r="G8" s="130">
        <v>700</v>
      </c>
      <c r="H8" s="130">
        <v>700</v>
      </c>
      <c r="I8" s="130">
        <v>700</v>
      </c>
      <c r="J8" s="130">
        <v>700</v>
      </c>
      <c r="K8" s="130">
        <v>23500</v>
      </c>
      <c r="L8" s="130">
        <v>700</v>
      </c>
      <c r="M8" s="130">
        <v>700</v>
      </c>
      <c r="N8" s="130">
        <v>700</v>
      </c>
      <c r="O8" s="131">
        <f t="shared" si="0"/>
        <v>54000</v>
      </c>
    </row>
    <row r="9" spans="1:15" s="132" customFormat="1" ht="13.5" customHeight="1">
      <c r="A9" s="129" t="s">
        <v>26</v>
      </c>
      <c r="B9" s="335" t="s">
        <v>522</v>
      </c>
      <c r="C9" s="130">
        <v>1892</v>
      </c>
      <c r="D9" s="130">
        <v>1892</v>
      </c>
      <c r="E9" s="130">
        <v>1892</v>
      </c>
      <c r="F9" s="130">
        <v>1892</v>
      </c>
      <c r="G9" s="130">
        <v>1892</v>
      </c>
      <c r="H9" s="130">
        <v>1892</v>
      </c>
      <c r="I9" s="130">
        <v>1892</v>
      </c>
      <c r="J9" s="130">
        <v>1892</v>
      </c>
      <c r="K9" s="130">
        <v>1892</v>
      </c>
      <c r="L9" s="130">
        <v>1892</v>
      </c>
      <c r="M9" s="130">
        <v>1892</v>
      </c>
      <c r="N9" s="130">
        <v>1892</v>
      </c>
      <c r="O9" s="131">
        <f t="shared" si="0"/>
        <v>22704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438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504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>
        <v>4950</v>
      </c>
      <c r="D13" s="130">
        <v>4950</v>
      </c>
      <c r="E13" s="130">
        <v>4950</v>
      </c>
      <c r="F13" s="130">
        <v>4950</v>
      </c>
      <c r="G13" s="130">
        <v>4950</v>
      </c>
      <c r="H13" s="130">
        <v>4950</v>
      </c>
      <c r="I13" s="130">
        <v>4950</v>
      </c>
      <c r="J13" s="130">
        <v>4950</v>
      </c>
      <c r="K13" s="130">
        <v>4950</v>
      </c>
      <c r="L13" s="130">
        <v>4950</v>
      </c>
      <c r="M13" s="130">
        <v>4950</v>
      </c>
      <c r="N13" s="130">
        <v>4945</v>
      </c>
      <c r="O13" s="131">
        <f t="shared" si="0"/>
        <v>59395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18142</v>
      </c>
      <c r="D14" s="135">
        <f t="shared" si="1"/>
        <v>33811</v>
      </c>
      <c r="E14" s="135">
        <f t="shared" si="1"/>
        <v>40942</v>
      </c>
      <c r="F14" s="135">
        <f t="shared" si="1"/>
        <v>18142</v>
      </c>
      <c r="G14" s="135">
        <f t="shared" si="1"/>
        <v>18142</v>
      </c>
      <c r="H14" s="135">
        <f t="shared" si="1"/>
        <v>18142</v>
      </c>
      <c r="I14" s="135">
        <f t="shared" si="1"/>
        <v>33810</v>
      </c>
      <c r="J14" s="135">
        <f t="shared" si="1"/>
        <v>18142</v>
      </c>
      <c r="K14" s="135">
        <f t="shared" si="1"/>
        <v>40942</v>
      </c>
      <c r="L14" s="135">
        <f t="shared" si="1"/>
        <v>18142</v>
      </c>
      <c r="M14" s="135">
        <f t="shared" si="1"/>
        <v>18142</v>
      </c>
      <c r="N14" s="135">
        <f t="shared" si="1"/>
        <v>18139</v>
      </c>
      <c r="O14" s="136">
        <f>SUM(C14:N14)</f>
        <v>294638</v>
      </c>
    </row>
    <row r="15" spans="1:15" s="125" customFormat="1" ht="15" customHeight="1" thickBot="1">
      <c r="A15" s="124" t="s">
        <v>32</v>
      </c>
      <c r="B15" s="675" t="s">
        <v>63</v>
      </c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7"/>
    </row>
    <row r="16" spans="1:15" s="132" customFormat="1" ht="13.5" customHeight="1">
      <c r="A16" s="137" t="s">
        <v>33</v>
      </c>
      <c r="B16" s="338" t="s">
        <v>71</v>
      </c>
      <c r="C16" s="133">
        <v>6998</v>
      </c>
      <c r="D16" s="133">
        <v>6998</v>
      </c>
      <c r="E16" s="133">
        <v>6998</v>
      </c>
      <c r="F16" s="133">
        <v>6998</v>
      </c>
      <c r="G16" s="133">
        <v>6998</v>
      </c>
      <c r="H16" s="133">
        <v>6998</v>
      </c>
      <c r="I16" s="133">
        <v>6998</v>
      </c>
      <c r="J16" s="133">
        <v>6998</v>
      </c>
      <c r="K16" s="133">
        <v>6998</v>
      </c>
      <c r="L16" s="133">
        <v>6998</v>
      </c>
      <c r="M16" s="133">
        <v>6998</v>
      </c>
      <c r="N16" s="133">
        <v>7000</v>
      </c>
      <c r="O16" s="134">
        <f t="shared" si="0"/>
        <v>83978</v>
      </c>
    </row>
    <row r="17" spans="1:15" s="132" customFormat="1" ht="27" customHeight="1">
      <c r="A17" s="129" t="s">
        <v>34</v>
      </c>
      <c r="B17" s="337" t="s">
        <v>196</v>
      </c>
      <c r="C17" s="130">
        <v>2220</v>
      </c>
      <c r="D17" s="130">
        <v>2220</v>
      </c>
      <c r="E17" s="130">
        <v>2220</v>
      </c>
      <c r="F17" s="130">
        <v>2220</v>
      </c>
      <c r="G17" s="130">
        <v>2220</v>
      </c>
      <c r="H17" s="130">
        <v>2220</v>
      </c>
      <c r="I17" s="130">
        <v>2220</v>
      </c>
      <c r="J17" s="130">
        <v>2220</v>
      </c>
      <c r="K17" s="130">
        <v>2220</v>
      </c>
      <c r="L17" s="130">
        <v>2220</v>
      </c>
      <c r="M17" s="130">
        <v>2220</v>
      </c>
      <c r="N17" s="130">
        <v>2215</v>
      </c>
      <c r="O17" s="131">
        <f t="shared" si="0"/>
        <v>26635</v>
      </c>
    </row>
    <row r="18" spans="1:15" s="132" customFormat="1" ht="13.5" customHeight="1">
      <c r="A18" s="129" t="s">
        <v>35</v>
      </c>
      <c r="B18" s="335" t="s">
        <v>152</v>
      </c>
      <c r="C18" s="130">
        <v>9766</v>
      </c>
      <c r="D18" s="130">
        <v>9766</v>
      </c>
      <c r="E18" s="130">
        <v>9766</v>
      </c>
      <c r="F18" s="130">
        <v>9766</v>
      </c>
      <c r="G18" s="130">
        <v>9766</v>
      </c>
      <c r="H18" s="130">
        <v>9766</v>
      </c>
      <c r="I18" s="130">
        <v>9766</v>
      </c>
      <c r="J18" s="130">
        <v>9766</v>
      </c>
      <c r="K18" s="130">
        <v>9766</v>
      </c>
      <c r="L18" s="130">
        <v>9766</v>
      </c>
      <c r="M18" s="130">
        <v>9766</v>
      </c>
      <c r="N18" s="130">
        <v>9768</v>
      </c>
      <c r="O18" s="131">
        <f t="shared" si="0"/>
        <v>117194</v>
      </c>
    </row>
    <row r="19" spans="1:15" s="132" customFormat="1" ht="13.5" customHeight="1">
      <c r="A19" s="129" t="s">
        <v>36</v>
      </c>
      <c r="B19" s="335" t="s">
        <v>197</v>
      </c>
      <c r="C19" s="130">
        <v>2279</v>
      </c>
      <c r="D19" s="130">
        <v>2279</v>
      </c>
      <c r="E19" s="130">
        <v>2279</v>
      </c>
      <c r="F19" s="130">
        <v>2279</v>
      </c>
      <c r="G19" s="130">
        <v>2279</v>
      </c>
      <c r="H19" s="130">
        <v>2279</v>
      </c>
      <c r="I19" s="130">
        <v>2279</v>
      </c>
      <c r="J19" s="130">
        <v>2279</v>
      </c>
      <c r="K19" s="130">
        <v>2279</v>
      </c>
      <c r="L19" s="130">
        <v>2279</v>
      </c>
      <c r="M19" s="130">
        <v>2279</v>
      </c>
      <c r="N19" s="130">
        <v>2276</v>
      </c>
      <c r="O19" s="131">
        <f t="shared" si="0"/>
        <v>27345</v>
      </c>
    </row>
    <row r="20" spans="1:15" s="132" customFormat="1" ht="13.5" customHeight="1">
      <c r="A20" s="129" t="s">
        <v>37</v>
      </c>
      <c r="B20" s="335" t="s">
        <v>14</v>
      </c>
      <c r="C20" s="130"/>
      <c r="D20" s="130">
        <v>3240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3300</v>
      </c>
      <c r="O20" s="131">
        <f t="shared" si="0"/>
        <v>6540</v>
      </c>
    </row>
    <row r="21" spans="1:15" s="132" customFormat="1" ht="13.5" customHeight="1">
      <c r="A21" s="129" t="s">
        <v>38</v>
      </c>
      <c r="B21" s="335" t="s">
        <v>245</v>
      </c>
      <c r="C21" s="130"/>
      <c r="D21" s="130"/>
      <c r="E21" s="130"/>
      <c r="F21" s="130"/>
      <c r="G21" s="130">
        <v>8986</v>
      </c>
      <c r="H21" s="130"/>
      <c r="I21" s="130"/>
      <c r="J21" s="130"/>
      <c r="K21" s="130"/>
      <c r="L21" s="130"/>
      <c r="M21" s="130"/>
      <c r="N21" s="130"/>
      <c r="O21" s="131">
        <f t="shared" si="0"/>
        <v>8986</v>
      </c>
    </row>
    <row r="22" spans="1:15" s="132" customFormat="1" ht="15.75">
      <c r="A22" s="129" t="s">
        <v>39</v>
      </c>
      <c r="B22" s="337" t="s">
        <v>200</v>
      </c>
      <c r="C22" s="130"/>
      <c r="D22" s="130"/>
      <c r="E22" s="130"/>
      <c r="F22" s="130"/>
      <c r="G22" s="130"/>
      <c r="H22" s="130">
        <v>9830</v>
      </c>
      <c r="I22" s="130">
        <v>9830</v>
      </c>
      <c r="J22" s="130"/>
      <c r="K22" s="130"/>
      <c r="L22" s="130"/>
      <c r="M22" s="130"/>
      <c r="N22" s="130"/>
      <c r="O22" s="131">
        <f t="shared" si="0"/>
        <v>19660</v>
      </c>
    </row>
    <row r="23" spans="1:15" s="132" customFormat="1" ht="13.5" customHeight="1">
      <c r="A23" s="129" t="s">
        <v>40</v>
      </c>
      <c r="B23" s="335" t="s">
        <v>248</v>
      </c>
      <c r="C23" s="130"/>
      <c r="D23" s="130"/>
      <c r="E23" s="130"/>
      <c r="F23" s="130"/>
      <c r="G23" s="130"/>
      <c r="H23" s="130"/>
      <c r="I23" s="130"/>
      <c r="J23" s="130">
        <v>300</v>
      </c>
      <c r="K23" s="130">
        <v>4000</v>
      </c>
      <c r="L23" s="130"/>
      <c r="M23" s="130"/>
      <c r="N23" s="130"/>
      <c r="O23" s="131">
        <f t="shared" si="0"/>
        <v>4300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21263</v>
      </c>
      <c r="D25" s="135">
        <f t="shared" si="2"/>
        <v>24503</v>
      </c>
      <c r="E25" s="135">
        <f t="shared" si="2"/>
        <v>21263</v>
      </c>
      <c r="F25" s="135">
        <f t="shared" si="2"/>
        <v>21263</v>
      </c>
      <c r="G25" s="135">
        <f t="shared" si="2"/>
        <v>30249</v>
      </c>
      <c r="H25" s="135">
        <f t="shared" si="2"/>
        <v>31093</v>
      </c>
      <c r="I25" s="135">
        <f t="shared" si="2"/>
        <v>31093</v>
      </c>
      <c r="J25" s="135">
        <f t="shared" si="2"/>
        <v>21563</v>
      </c>
      <c r="K25" s="135">
        <f t="shared" si="2"/>
        <v>25263</v>
      </c>
      <c r="L25" s="135">
        <f t="shared" si="2"/>
        <v>21263</v>
      </c>
      <c r="M25" s="135">
        <f t="shared" si="2"/>
        <v>21263</v>
      </c>
      <c r="N25" s="135">
        <f t="shared" si="2"/>
        <v>24559</v>
      </c>
      <c r="O25" s="136">
        <f t="shared" si="0"/>
        <v>294638</v>
      </c>
    </row>
    <row r="26" spans="1:15" ht="16.5" thickBot="1">
      <c r="A26" s="138" t="s">
        <v>43</v>
      </c>
      <c r="B26" s="339" t="s">
        <v>122</v>
      </c>
      <c r="C26" s="139">
        <f aca="true" t="shared" si="3" ref="C26:O26">C14-C25</f>
        <v>-3121</v>
      </c>
      <c r="D26" s="139">
        <f t="shared" si="3"/>
        <v>9308</v>
      </c>
      <c r="E26" s="139">
        <f t="shared" si="3"/>
        <v>19679</v>
      </c>
      <c r="F26" s="139">
        <f t="shared" si="3"/>
        <v>-3121</v>
      </c>
      <c r="G26" s="139">
        <f t="shared" si="3"/>
        <v>-12107</v>
      </c>
      <c r="H26" s="139">
        <f t="shared" si="3"/>
        <v>-12951</v>
      </c>
      <c r="I26" s="139">
        <f t="shared" si="3"/>
        <v>2717</v>
      </c>
      <c r="J26" s="139">
        <f t="shared" si="3"/>
        <v>-3421</v>
      </c>
      <c r="K26" s="139">
        <f t="shared" si="3"/>
        <v>15679</v>
      </c>
      <c r="L26" s="139">
        <f t="shared" si="3"/>
        <v>-3121</v>
      </c>
      <c r="M26" s="139">
        <f t="shared" si="3"/>
        <v>-3121</v>
      </c>
      <c r="N26" s="139">
        <f t="shared" si="3"/>
        <v>-6420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8"/>
  <sheetViews>
    <sheetView workbookViewId="0" topLeftCell="A1">
      <selection activeCell="H15" sqref="G15:H2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80" t="s">
        <v>515</v>
      </c>
      <c r="B1" s="680"/>
    </row>
    <row r="2" spans="1:2" ht="22.5" customHeight="1" thickBot="1">
      <c r="A2" s="432"/>
      <c r="B2" s="433" t="s">
        <v>16</v>
      </c>
    </row>
    <row r="3" spans="1:2" s="54" customFormat="1" ht="24" customHeight="1" thickBot="1">
      <c r="A3" s="341" t="s">
        <v>55</v>
      </c>
      <c r="B3" s="431" t="s">
        <v>491</v>
      </c>
    </row>
    <row r="4" spans="1:2" s="55" customFormat="1" ht="13.5" thickBot="1">
      <c r="A4" s="227">
        <v>1</v>
      </c>
      <c r="B4" s="228">
        <v>2</v>
      </c>
    </row>
    <row r="5" spans="1:2" ht="12.75">
      <c r="A5" s="585" t="s">
        <v>567</v>
      </c>
      <c r="B5" s="584">
        <v>30915000</v>
      </c>
    </row>
    <row r="6" spans="1:2" ht="12.75" customHeight="1">
      <c r="A6" s="586" t="s">
        <v>568</v>
      </c>
      <c r="B6" s="584">
        <v>17695021</v>
      </c>
    </row>
    <row r="7" spans="1:2" ht="12.75">
      <c r="A7" s="145" t="s">
        <v>569</v>
      </c>
      <c r="B7" s="464">
        <v>5730076</v>
      </c>
    </row>
    <row r="8" spans="1:2" ht="12.75">
      <c r="A8" s="145" t="s">
        <v>570</v>
      </c>
      <c r="B8" s="464">
        <v>7080000</v>
      </c>
    </row>
    <row r="9" spans="1:2" ht="12.75">
      <c r="A9" s="145" t="s">
        <v>571</v>
      </c>
      <c r="B9" s="464">
        <v>1477221</v>
      </c>
    </row>
    <row r="10" spans="1:2" ht="12.75">
      <c r="A10" s="145" t="s">
        <v>572</v>
      </c>
      <c r="B10" s="464">
        <v>3407724</v>
      </c>
    </row>
    <row r="11" spans="1:2" s="587" customFormat="1" ht="12.75">
      <c r="A11" s="586" t="s">
        <v>585</v>
      </c>
      <c r="B11" s="584">
        <v>3207600</v>
      </c>
    </row>
    <row r="12" spans="1:2" s="587" customFormat="1" ht="12.75">
      <c r="A12" s="586" t="s">
        <v>586</v>
      </c>
      <c r="B12" s="584">
        <v>5271179</v>
      </c>
    </row>
    <row r="13" spans="1:2" ht="12.75">
      <c r="A13" s="586" t="s">
        <v>573</v>
      </c>
      <c r="B13" s="584">
        <f>SUM(B14:B16)</f>
        <v>21484480</v>
      </c>
    </row>
    <row r="14" spans="1:2" ht="12.75">
      <c r="A14" s="145" t="s">
        <v>574</v>
      </c>
      <c r="B14" s="464">
        <v>12948480</v>
      </c>
    </row>
    <row r="15" spans="1:2" ht="12.75">
      <c r="A15" s="145" t="s">
        <v>575</v>
      </c>
      <c r="B15" s="464">
        <v>5400000</v>
      </c>
    </row>
    <row r="16" spans="1:2" ht="12.75">
      <c r="A16" s="145" t="s">
        <v>576</v>
      </c>
      <c r="B16" s="464">
        <v>3136000</v>
      </c>
    </row>
    <row r="17" spans="1:2" ht="12.75">
      <c r="A17" s="586" t="s">
        <v>577</v>
      </c>
      <c r="B17" s="584">
        <f>SUM(B18:B21)</f>
        <v>40826783</v>
      </c>
    </row>
    <row r="18" spans="1:2" ht="12.75">
      <c r="A18" s="145" t="s">
        <v>578</v>
      </c>
      <c r="B18" s="464">
        <v>14409503</v>
      </c>
    </row>
    <row r="19" spans="1:2" ht="12.75">
      <c r="A19" s="145" t="s">
        <v>579</v>
      </c>
      <c r="B19" s="464">
        <v>2657280</v>
      </c>
    </row>
    <row r="20" spans="1:2" ht="12.75">
      <c r="A20" s="145" t="s">
        <v>580</v>
      </c>
      <c r="B20" s="464">
        <v>2500000</v>
      </c>
    </row>
    <row r="21" spans="1:2" ht="12.75">
      <c r="A21" s="145" t="s">
        <v>581</v>
      </c>
      <c r="B21" s="464">
        <v>21260000</v>
      </c>
    </row>
    <row r="22" spans="1:2" s="587" customFormat="1" ht="12.75">
      <c r="A22" s="586" t="s">
        <v>582</v>
      </c>
      <c r="B22" s="584">
        <v>2708640</v>
      </c>
    </row>
    <row r="23" spans="1:2" s="587" customFormat="1" ht="12.75">
      <c r="A23" s="586" t="s">
        <v>583</v>
      </c>
      <c r="B23" s="584">
        <v>4013100</v>
      </c>
    </row>
    <row r="24" spans="1:2" s="587" customFormat="1" ht="12.75">
      <c r="A24" s="586" t="s">
        <v>584</v>
      </c>
      <c r="B24" s="584">
        <v>1079636</v>
      </c>
    </row>
    <row r="25" spans="1:2" ht="12.75">
      <c r="A25" s="145"/>
      <c r="B25" s="464"/>
    </row>
    <row r="26" spans="1:2" ht="12.75">
      <c r="A26" s="145"/>
      <c r="B26" s="464"/>
    </row>
    <row r="27" spans="1:2" ht="13.5" thickBot="1">
      <c r="A27" s="146"/>
      <c r="B27" s="464"/>
    </row>
    <row r="28" spans="1:2" s="57" customFormat="1" ht="19.5" customHeight="1" thickBot="1">
      <c r="A28" s="40" t="s">
        <v>56</v>
      </c>
      <c r="B28" s="56">
        <f>B5+B6+B13+B17+B22+B23+B24+B11+B12</f>
        <v>127201439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A39" sqref="A3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84" t="s">
        <v>492</v>
      </c>
      <c r="B1" s="684"/>
      <c r="C1" s="684"/>
      <c r="D1" s="684"/>
    </row>
    <row r="2" spans="1:4" ht="17.25" customHeight="1">
      <c r="A2" s="430"/>
      <c r="B2" s="430"/>
      <c r="C2" s="430"/>
      <c r="D2" s="430"/>
    </row>
    <row r="3" spans="1:4" ht="13.5" thickBot="1">
      <c r="A3" s="249"/>
      <c r="B3" s="249"/>
      <c r="C3" s="681" t="s">
        <v>58</v>
      </c>
      <c r="D3" s="681"/>
    </row>
    <row r="4" spans="1:4" ht="42.75" customHeight="1" thickBot="1">
      <c r="A4" s="434" t="s">
        <v>78</v>
      </c>
      <c r="B4" s="435" t="s">
        <v>136</v>
      </c>
      <c r="C4" s="435" t="s">
        <v>137</v>
      </c>
      <c r="D4" s="436" t="s">
        <v>17</v>
      </c>
    </row>
    <row r="5" spans="1:4" ht="15.75" customHeight="1">
      <c r="A5" s="250" t="s">
        <v>21</v>
      </c>
      <c r="B5" s="32" t="s">
        <v>553</v>
      </c>
      <c r="C5" s="32" t="s">
        <v>554</v>
      </c>
      <c r="D5" s="33">
        <v>60</v>
      </c>
    </row>
    <row r="6" spans="1:4" ht="15.75" customHeight="1">
      <c r="A6" s="251" t="s">
        <v>22</v>
      </c>
      <c r="B6" s="34" t="s">
        <v>555</v>
      </c>
      <c r="C6" s="34" t="s">
        <v>554</v>
      </c>
      <c r="D6" s="35">
        <v>2000</v>
      </c>
    </row>
    <row r="7" spans="1:4" ht="15.75" customHeight="1">
      <c r="A7" s="251" t="s">
        <v>23</v>
      </c>
      <c r="B7" s="34" t="s">
        <v>556</v>
      </c>
      <c r="C7" s="34" t="s">
        <v>554</v>
      </c>
      <c r="D7" s="35">
        <v>400</v>
      </c>
    </row>
    <row r="8" spans="1:4" ht="15.75" customHeight="1">
      <c r="A8" s="251" t="s">
        <v>24</v>
      </c>
      <c r="B8" s="34" t="s">
        <v>557</v>
      </c>
      <c r="C8" s="34" t="s">
        <v>554</v>
      </c>
      <c r="D8" s="35">
        <v>120</v>
      </c>
    </row>
    <row r="9" spans="1:4" ht="15.75" customHeight="1">
      <c r="A9" s="251" t="s">
        <v>25</v>
      </c>
      <c r="B9" s="34" t="s">
        <v>558</v>
      </c>
      <c r="C9" s="34" t="s">
        <v>554</v>
      </c>
      <c r="D9" s="35">
        <v>50</v>
      </c>
    </row>
    <row r="10" spans="1:4" ht="15.75" customHeight="1">
      <c r="A10" s="251" t="s">
        <v>26</v>
      </c>
      <c r="B10" s="34" t="s">
        <v>559</v>
      </c>
      <c r="C10" s="34" t="s">
        <v>554</v>
      </c>
      <c r="D10" s="35">
        <v>100</v>
      </c>
    </row>
    <row r="11" spans="1:4" ht="15.75" customHeight="1">
      <c r="A11" s="251" t="s">
        <v>27</v>
      </c>
      <c r="B11" s="34" t="s">
        <v>560</v>
      </c>
      <c r="C11" s="34" t="s">
        <v>554</v>
      </c>
      <c r="D11" s="35">
        <v>60</v>
      </c>
    </row>
    <row r="12" spans="1:4" ht="15.75" customHeight="1">
      <c r="A12" s="251" t="s">
        <v>28</v>
      </c>
      <c r="B12" s="34" t="s">
        <v>561</v>
      </c>
      <c r="C12" s="34" t="s">
        <v>554</v>
      </c>
      <c r="D12" s="35">
        <v>40</v>
      </c>
    </row>
    <row r="13" spans="1:4" ht="15.75" customHeight="1">
      <c r="A13" s="251" t="s">
        <v>29</v>
      </c>
      <c r="B13" s="34" t="s">
        <v>562</v>
      </c>
      <c r="C13" s="34" t="s">
        <v>554</v>
      </c>
      <c r="D13" s="35">
        <v>30</v>
      </c>
    </row>
    <row r="14" spans="1:4" ht="15.75" customHeight="1">
      <c r="A14" s="251" t="s">
        <v>30</v>
      </c>
      <c r="B14" s="34" t="s">
        <v>563</v>
      </c>
      <c r="C14" s="34" t="s">
        <v>554</v>
      </c>
      <c r="D14" s="35">
        <v>340</v>
      </c>
    </row>
    <row r="15" spans="1:4" ht="15.75" customHeight="1">
      <c r="A15" s="251" t="s">
        <v>31</v>
      </c>
      <c r="B15" s="34" t="s">
        <v>564</v>
      </c>
      <c r="C15" s="34" t="s">
        <v>554</v>
      </c>
      <c r="D15" s="35">
        <v>40</v>
      </c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138</v>
      </c>
      <c r="B34" s="34"/>
      <c r="C34" s="34"/>
      <c r="D34" s="106"/>
    </row>
    <row r="35" spans="1:4" ht="15.75" customHeight="1">
      <c r="A35" s="251" t="s">
        <v>139</v>
      </c>
      <c r="B35" s="34"/>
      <c r="C35" s="34"/>
      <c r="D35" s="106"/>
    </row>
    <row r="36" spans="1:4" ht="15.75" customHeight="1">
      <c r="A36" s="251" t="s">
        <v>140</v>
      </c>
      <c r="B36" s="34"/>
      <c r="C36" s="34"/>
      <c r="D36" s="106"/>
    </row>
    <row r="37" spans="1:4" ht="15.75" customHeight="1" thickBot="1">
      <c r="A37" s="252" t="s">
        <v>141</v>
      </c>
      <c r="B37" s="36"/>
      <c r="C37" s="36"/>
      <c r="D37" s="107"/>
    </row>
    <row r="38" spans="1:4" ht="15.75" customHeight="1" thickBot="1">
      <c r="A38" s="682" t="s">
        <v>56</v>
      </c>
      <c r="B38" s="683"/>
      <c r="C38" s="253"/>
      <c r="D38" s="254">
        <f>SUM(D5:D37)</f>
        <v>3240</v>
      </c>
    </row>
    <row r="39" ht="12.75">
      <c r="A39" t="s">
        <v>217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33" sqref="C33"/>
    </sheetView>
  </sheetViews>
  <sheetFormatPr defaultColWidth="9.00390625" defaultRowHeight="12.75"/>
  <cols>
    <col min="1" max="1" width="9.50390625" style="438" customWidth="1"/>
    <col min="2" max="2" width="91.625" style="438" customWidth="1"/>
    <col min="3" max="3" width="21.625" style="439" customWidth="1"/>
    <col min="4" max="4" width="9.00390625" style="472" customWidth="1"/>
    <col min="5" max="16384" width="9.375" style="472" customWidth="1"/>
  </cols>
  <sheetData>
    <row r="1" spans="1:3" ht="15.75" customHeight="1">
      <c r="A1" s="599" t="s">
        <v>18</v>
      </c>
      <c r="B1" s="599"/>
      <c r="C1" s="599"/>
    </row>
    <row r="2" spans="1:3" ht="15.75" customHeight="1" thickBot="1">
      <c r="A2" s="601" t="s">
        <v>165</v>
      </c>
      <c r="B2" s="601"/>
      <c r="C2" s="357" t="s">
        <v>246</v>
      </c>
    </row>
    <row r="3" spans="1:3" ht="37.5" customHeight="1" thickBot="1">
      <c r="A3" s="23" t="s">
        <v>78</v>
      </c>
      <c r="B3" s="24" t="s">
        <v>20</v>
      </c>
      <c r="C3" s="45" t="s">
        <v>275</v>
      </c>
    </row>
    <row r="4" spans="1:3" s="473" customFormat="1" ht="12" customHeight="1" thickBot="1">
      <c r="A4" s="467">
        <v>1</v>
      </c>
      <c r="B4" s="468">
        <v>2</v>
      </c>
      <c r="C4" s="469">
        <v>3</v>
      </c>
    </row>
    <row r="5" spans="1:3" s="474" customFormat="1" ht="12" customHeight="1" thickBot="1">
      <c r="A5" s="20" t="s">
        <v>21</v>
      </c>
      <c r="B5" s="21" t="s">
        <v>276</v>
      </c>
      <c r="C5" s="347">
        <f>+C6+C7+C8+C9+C10+C11</f>
        <v>0</v>
      </c>
    </row>
    <row r="6" spans="1:3" s="474" customFormat="1" ht="12" customHeight="1">
      <c r="A6" s="15" t="s">
        <v>109</v>
      </c>
      <c r="B6" s="475" t="s">
        <v>277</v>
      </c>
      <c r="C6" s="350"/>
    </row>
    <row r="7" spans="1:3" s="474" customFormat="1" ht="12" customHeight="1">
      <c r="A7" s="14" t="s">
        <v>110</v>
      </c>
      <c r="B7" s="476" t="s">
        <v>278</v>
      </c>
      <c r="C7" s="349"/>
    </row>
    <row r="8" spans="1:3" s="474" customFormat="1" ht="12" customHeight="1">
      <c r="A8" s="14" t="s">
        <v>111</v>
      </c>
      <c r="B8" s="476" t="s">
        <v>279</v>
      </c>
      <c r="C8" s="349"/>
    </row>
    <row r="9" spans="1:3" s="474" customFormat="1" ht="12" customHeight="1">
      <c r="A9" s="14" t="s">
        <v>112</v>
      </c>
      <c r="B9" s="476" t="s">
        <v>280</v>
      </c>
      <c r="C9" s="349"/>
    </row>
    <row r="10" spans="1:3" s="474" customFormat="1" ht="12" customHeight="1">
      <c r="A10" s="14" t="s">
        <v>161</v>
      </c>
      <c r="B10" s="476" t="s">
        <v>281</v>
      </c>
      <c r="C10" s="349"/>
    </row>
    <row r="11" spans="1:3" s="474" customFormat="1" ht="12" customHeight="1" thickBot="1">
      <c r="A11" s="16" t="s">
        <v>113</v>
      </c>
      <c r="B11" s="477" t="s">
        <v>282</v>
      </c>
      <c r="C11" s="349"/>
    </row>
    <row r="12" spans="1:3" s="474" customFormat="1" ht="12" customHeight="1" thickBot="1">
      <c r="A12" s="20" t="s">
        <v>22</v>
      </c>
      <c r="B12" s="342" t="s">
        <v>283</v>
      </c>
      <c r="C12" s="347">
        <f>+C13+C14+C15+C16+C17</f>
        <v>0</v>
      </c>
    </row>
    <row r="13" spans="1:3" s="474" customFormat="1" ht="12" customHeight="1">
      <c r="A13" s="15" t="s">
        <v>115</v>
      </c>
      <c r="B13" s="475" t="s">
        <v>284</v>
      </c>
      <c r="C13" s="350"/>
    </row>
    <row r="14" spans="1:3" s="474" customFormat="1" ht="12" customHeight="1">
      <c r="A14" s="14" t="s">
        <v>116</v>
      </c>
      <c r="B14" s="476" t="s">
        <v>285</v>
      </c>
      <c r="C14" s="349"/>
    </row>
    <row r="15" spans="1:3" s="474" customFormat="1" ht="12" customHeight="1">
      <c r="A15" s="14" t="s">
        <v>117</v>
      </c>
      <c r="B15" s="476" t="s">
        <v>523</v>
      </c>
      <c r="C15" s="349"/>
    </row>
    <row r="16" spans="1:3" s="474" customFormat="1" ht="12" customHeight="1">
      <c r="A16" s="14" t="s">
        <v>118</v>
      </c>
      <c r="B16" s="476" t="s">
        <v>524</v>
      </c>
      <c r="C16" s="349"/>
    </row>
    <row r="17" spans="1:3" s="474" customFormat="1" ht="12" customHeight="1">
      <c r="A17" s="14" t="s">
        <v>119</v>
      </c>
      <c r="B17" s="476" t="s">
        <v>286</v>
      </c>
      <c r="C17" s="349"/>
    </row>
    <row r="18" spans="1:3" s="474" customFormat="1" ht="12" customHeight="1" thickBot="1">
      <c r="A18" s="16" t="s">
        <v>128</v>
      </c>
      <c r="B18" s="477" t="s">
        <v>287</v>
      </c>
      <c r="C18" s="351"/>
    </row>
    <row r="19" spans="1:3" s="474" customFormat="1" ht="12" customHeight="1" thickBot="1">
      <c r="A19" s="20" t="s">
        <v>23</v>
      </c>
      <c r="B19" s="21" t="s">
        <v>288</v>
      </c>
      <c r="C19" s="347">
        <f>+C20+C21+C22+C23+C24</f>
        <v>0</v>
      </c>
    </row>
    <row r="20" spans="1:3" s="474" customFormat="1" ht="12" customHeight="1">
      <c r="A20" s="15" t="s">
        <v>98</v>
      </c>
      <c r="B20" s="475" t="s">
        <v>289</v>
      </c>
      <c r="C20" s="350"/>
    </row>
    <row r="21" spans="1:3" s="474" customFormat="1" ht="12" customHeight="1">
      <c r="A21" s="14" t="s">
        <v>99</v>
      </c>
      <c r="B21" s="476" t="s">
        <v>290</v>
      </c>
      <c r="C21" s="349"/>
    </row>
    <row r="22" spans="1:3" s="474" customFormat="1" ht="12" customHeight="1">
      <c r="A22" s="14" t="s">
        <v>100</v>
      </c>
      <c r="B22" s="476" t="s">
        <v>525</v>
      </c>
      <c r="C22" s="349"/>
    </row>
    <row r="23" spans="1:3" s="474" customFormat="1" ht="12" customHeight="1">
      <c r="A23" s="14" t="s">
        <v>101</v>
      </c>
      <c r="B23" s="476" t="s">
        <v>526</v>
      </c>
      <c r="C23" s="349"/>
    </row>
    <row r="24" spans="1:3" s="474" customFormat="1" ht="12" customHeight="1">
      <c r="A24" s="14" t="s">
        <v>184</v>
      </c>
      <c r="B24" s="476" t="s">
        <v>291</v>
      </c>
      <c r="C24" s="349"/>
    </row>
    <row r="25" spans="1:3" s="474" customFormat="1" ht="12" customHeight="1" thickBot="1">
      <c r="A25" s="16" t="s">
        <v>185</v>
      </c>
      <c r="B25" s="477" t="s">
        <v>292</v>
      </c>
      <c r="C25" s="351"/>
    </row>
    <row r="26" spans="1:3" s="474" customFormat="1" ht="12" customHeight="1" thickBot="1">
      <c r="A26" s="20" t="s">
        <v>186</v>
      </c>
      <c r="B26" s="21" t="s">
        <v>293</v>
      </c>
      <c r="C26" s="353">
        <f>+C27+C30+C31+C32</f>
        <v>21444</v>
      </c>
    </row>
    <row r="27" spans="1:3" s="474" customFormat="1" ht="12" customHeight="1">
      <c r="A27" s="15" t="s">
        <v>294</v>
      </c>
      <c r="B27" s="475" t="s">
        <v>300</v>
      </c>
      <c r="C27" s="470">
        <f>+C28+C29</f>
        <v>19806</v>
      </c>
    </row>
    <row r="28" spans="1:3" s="474" customFormat="1" ht="12" customHeight="1">
      <c r="A28" s="14" t="s">
        <v>295</v>
      </c>
      <c r="B28" s="476" t="s">
        <v>301</v>
      </c>
      <c r="C28" s="349"/>
    </row>
    <row r="29" spans="1:3" s="474" customFormat="1" ht="12" customHeight="1">
      <c r="A29" s="14" t="s">
        <v>296</v>
      </c>
      <c r="B29" s="476" t="s">
        <v>302</v>
      </c>
      <c r="C29" s="349">
        <v>19806</v>
      </c>
    </row>
    <row r="30" spans="1:3" s="474" customFormat="1" ht="12" customHeight="1">
      <c r="A30" s="14" t="s">
        <v>297</v>
      </c>
      <c r="B30" s="476" t="s">
        <v>303</v>
      </c>
      <c r="C30" s="349"/>
    </row>
    <row r="31" spans="1:3" s="474" customFormat="1" ht="12" customHeight="1">
      <c r="A31" s="14" t="s">
        <v>298</v>
      </c>
      <c r="B31" s="476" t="s">
        <v>304</v>
      </c>
      <c r="C31" s="349"/>
    </row>
    <row r="32" spans="1:3" s="474" customFormat="1" ht="12" customHeight="1" thickBot="1">
      <c r="A32" s="16" t="s">
        <v>299</v>
      </c>
      <c r="B32" s="477" t="s">
        <v>305</v>
      </c>
      <c r="C32" s="351">
        <v>1638</v>
      </c>
    </row>
    <row r="33" spans="1:3" s="474" customFormat="1" ht="12" customHeight="1" thickBot="1">
      <c r="A33" s="20" t="s">
        <v>25</v>
      </c>
      <c r="B33" s="21" t="s">
        <v>306</v>
      </c>
      <c r="C33" s="347">
        <f>SUM(C34:C43)</f>
        <v>10212</v>
      </c>
    </row>
    <row r="34" spans="1:3" s="474" customFormat="1" ht="12" customHeight="1">
      <c r="A34" s="15" t="s">
        <v>102</v>
      </c>
      <c r="B34" s="475" t="s">
        <v>309</v>
      </c>
      <c r="C34" s="350"/>
    </row>
    <row r="35" spans="1:3" s="474" customFormat="1" ht="12" customHeight="1">
      <c r="A35" s="14" t="s">
        <v>103</v>
      </c>
      <c r="B35" s="476" t="s">
        <v>310</v>
      </c>
      <c r="C35" s="349">
        <v>3546</v>
      </c>
    </row>
    <row r="36" spans="1:3" s="474" customFormat="1" ht="12" customHeight="1">
      <c r="A36" s="14" t="s">
        <v>104</v>
      </c>
      <c r="B36" s="476" t="s">
        <v>311</v>
      </c>
      <c r="C36" s="349">
        <v>1517</v>
      </c>
    </row>
    <row r="37" spans="1:3" s="474" customFormat="1" ht="12" customHeight="1">
      <c r="A37" s="14" t="s">
        <v>188</v>
      </c>
      <c r="B37" s="476" t="s">
        <v>312</v>
      </c>
      <c r="C37" s="349">
        <v>1136</v>
      </c>
    </row>
    <row r="38" spans="1:3" s="474" customFormat="1" ht="12" customHeight="1">
      <c r="A38" s="14" t="s">
        <v>189</v>
      </c>
      <c r="B38" s="476" t="s">
        <v>313</v>
      </c>
      <c r="C38" s="349">
        <v>2837</v>
      </c>
    </row>
    <row r="39" spans="1:3" s="474" customFormat="1" ht="12" customHeight="1">
      <c r="A39" s="14" t="s">
        <v>190</v>
      </c>
      <c r="B39" s="476" t="s">
        <v>314</v>
      </c>
      <c r="C39" s="349">
        <v>1176</v>
      </c>
    </row>
    <row r="40" spans="1:3" s="474" customFormat="1" ht="12" customHeight="1">
      <c r="A40" s="14" t="s">
        <v>191</v>
      </c>
      <c r="B40" s="476" t="s">
        <v>315</v>
      </c>
      <c r="C40" s="349"/>
    </row>
    <row r="41" spans="1:3" s="474" customFormat="1" ht="12" customHeight="1">
      <c r="A41" s="14" t="s">
        <v>192</v>
      </c>
      <c r="B41" s="476" t="s">
        <v>316</v>
      </c>
      <c r="C41" s="349"/>
    </row>
    <row r="42" spans="1:3" s="474" customFormat="1" ht="12" customHeight="1">
      <c r="A42" s="14" t="s">
        <v>307</v>
      </c>
      <c r="B42" s="476" t="s">
        <v>317</v>
      </c>
      <c r="C42" s="352"/>
    </row>
    <row r="43" spans="1:3" s="474" customFormat="1" ht="12" customHeight="1" thickBot="1">
      <c r="A43" s="16" t="s">
        <v>308</v>
      </c>
      <c r="B43" s="477" t="s">
        <v>318</v>
      </c>
      <c r="C43" s="461"/>
    </row>
    <row r="44" spans="1:3" s="474" customFormat="1" ht="12" customHeight="1" thickBot="1">
      <c r="A44" s="20" t="s">
        <v>26</v>
      </c>
      <c r="B44" s="21" t="s">
        <v>319</v>
      </c>
      <c r="C44" s="347">
        <f>SUM(C45:C49)</f>
        <v>0</v>
      </c>
    </row>
    <row r="45" spans="1:3" s="474" customFormat="1" ht="12" customHeight="1">
      <c r="A45" s="15" t="s">
        <v>105</v>
      </c>
      <c r="B45" s="475" t="s">
        <v>323</v>
      </c>
      <c r="C45" s="525"/>
    </row>
    <row r="46" spans="1:3" s="474" customFormat="1" ht="12" customHeight="1">
      <c r="A46" s="14" t="s">
        <v>106</v>
      </c>
      <c r="B46" s="476" t="s">
        <v>324</v>
      </c>
      <c r="C46" s="352"/>
    </row>
    <row r="47" spans="1:3" s="474" customFormat="1" ht="12" customHeight="1">
      <c r="A47" s="14" t="s">
        <v>320</v>
      </c>
      <c r="B47" s="476" t="s">
        <v>325</v>
      </c>
      <c r="C47" s="352"/>
    </row>
    <row r="48" spans="1:3" s="474" customFormat="1" ht="12" customHeight="1">
      <c r="A48" s="14" t="s">
        <v>321</v>
      </c>
      <c r="B48" s="476" t="s">
        <v>326</v>
      </c>
      <c r="C48" s="352"/>
    </row>
    <row r="49" spans="1:3" s="474" customFormat="1" ht="12" customHeight="1" thickBot="1">
      <c r="A49" s="16" t="s">
        <v>322</v>
      </c>
      <c r="B49" s="477" t="s">
        <v>327</v>
      </c>
      <c r="C49" s="461"/>
    </row>
    <row r="50" spans="1:3" s="474" customFormat="1" ht="12" customHeight="1" thickBot="1">
      <c r="A50" s="20" t="s">
        <v>193</v>
      </c>
      <c r="B50" s="21" t="s">
        <v>328</v>
      </c>
      <c r="C50" s="347">
        <f>SUM(C51:C53)</f>
        <v>0</v>
      </c>
    </row>
    <row r="51" spans="1:3" s="474" customFormat="1" ht="12" customHeight="1">
      <c r="A51" s="15" t="s">
        <v>107</v>
      </c>
      <c r="B51" s="475" t="s">
        <v>329</v>
      </c>
      <c r="C51" s="350"/>
    </row>
    <row r="52" spans="1:3" s="474" customFormat="1" ht="12" customHeight="1">
      <c r="A52" s="14" t="s">
        <v>108</v>
      </c>
      <c r="B52" s="476" t="s">
        <v>527</v>
      </c>
      <c r="C52" s="349"/>
    </row>
    <row r="53" spans="1:3" s="474" customFormat="1" ht="12" customHeight="1">
      <c r="A53" s="14" t="s">
        <v>333</v>
      </c>
      <c r="B53" s="476" t="s">
        <v>331</v>
      </c>
      <c r="C53" s="349"/>
    </row>
    <row r="54" spans="1:3" s="474" customFormat="1" ht="12" customHeight="1" thickBot="1">
      <c r="A54" s="16" t="s">
        <v>334</v>
      </c>
      <c r="B54" s="477" t="s">
        <v>332</v>
      </c>
      <c r="C54" s="351"/>
    </row>
    <row r="55" spans="1:3" s="474" customFormat="1" ht="12" customHeight="1" thickBot="1">
      <c r="A55" s="20" t="s">
        <v>28</v>
      </c>
      <c r="B55" s="342" t="s">
        <v>335</v>
      </c>
      <c r="C55" s="347">
        <f>SUM(C56:C58)</f>
        <v>0</v>
      </c>
    </row>
    <row r="56" spans="1:3" s="474" customFormat="1" ht="12" customHeight="1">
      <c r="A56" s="15" t="s">
        <v>194</v>
      </c>
      <c r="B56" s="475" t="s">
        <v>337</v>
      </c>
      <c r="C56" s="352"/>
    </row>
    <row r="57" spans="1:3" s="474" customFormat="1" ht="12" customHeight="1">
      <c r="A57" s="14" t="s">
        <v>195</v>
      </c>
      <c r="B57" s="476" t="s">
        <v>528</v>
      </c>
      <c r="C57" s="352"/>
    </row>
    <row r="58" spans="1:3" s="474" customFormat="1" ht="12" customHeight="1">
      <c r="A58" s="14" t="s">
        <v>247</v>
      </c>
      <c r="B58" s="476" t="s">
        <v>338</v>
      </c>
      <c r="C58" s="352"/>
    </row>
    <row r="59" spans="1:3" s="474" customFormat="1" ht="12" customHeight="1" thickBot="1">
      <c r="A59" s="16" t="s">
        <v>336</v>
      </c>
      <c r="B59" s="477" t="s">
        <v>339</v>
      </c>
      <c r="C59" s="352"/>
    </row>
    <row r="60" spans="1:3" s="474" customFormat="1" ht="12" customHeight="1" thickBot="1">
      <c r="A60" s="20" t="s">
        <v>29</v>
      </c>
      <c r="B60" s="21" t="s">
        <v>340</v>
      </c>
      <c r="C60" s="353">
        <f>+C5+C12+C19+C26+C33+C44+C50+C55</f>
        <v>31656</v>
      </c>
    </row>
    <row r="61" spans="1:3" s="474" customFormat="1" ht="12" customHeight="1" thickBot="1">
      <c r="A61" s="478" t="s">
        <v>341</v>
      </c>
      <c r="B61" s="342" t="s">
        <v>342</v>
      </c>
      <c r="C61" s="347">
        <f>SUM(C62:C64)</f>
        <v>0</v>
      </c>
    </row>
    <row r="62" spans="1:3" s="474" customFormat="1" ht="12" customHeight="1">
      <c r="A62" s="15" t="s">
        <v>375</v>
      </c>
      <c r="B62" s="475" t="s">
        <v>343</v>
      </c>
      <c r="C62" s="352"/>
    </row>
    <row r="63" spans="1:3" s="474" customFormat="1" ht="12" customHeight="1">
      <c r="A63" s="14" t="s">
        <v>384</v>
      </c>
      <c r="B63" s="476" t="s">
        <v>344</v>
      </c>
      <c r="C63" s="352"/>
    </row>
    <row r="64" spans="1:3" s="474" customFormat="1" ht="12" customHeight="1" thickBot="1">
      <c r="A64" s="16" t="s">
        <v>385</v>
      </c>
      <c r="B64" s="479" t="s">
        <v>345</v>
      </c>
      <c r="C64" s="352"/>
    </row>
    <row r="65" spans="1:3" s="474" customFormat="1" ht="12" customHeight="1" thickBot="1">
      <c r="A65" s="478" t="s">
        <v>346</v>
      </c>
      <c r="B65" s="342" t="s">
        <v>347</v>
      </c>
      <c r="C65" s="347">
        <f>SUM(C66:C69)</f>
        <v>0</v>
      </c>
    </row>
    <row r="66" spans="1:3" s="474" customFormat="1" ht="12" customHeight="1">
      <c r="A66" s="15" t="s">
        <v>162</v>
      </c>
      <c r="B66" s="475" t="s">
        <v>348</v>
      </c>
      <c r="C66" s="352"/>
    </row>
    <row r="67" spans="1:3" s="474" customFormat="1" ht="12" customHeight="1">
      <c r="A67" s="14" t="s">
        <v>163</v>
      </c>
      <c r="B67" s="476" t="s">
        <v>349</v>
      </c>
      <c r="C67" s="352"/>
    </row>
    <row r="68" spans="1:3" s="474" customFormat="1" ht="12" customHeight="1">
      <c r="A68" s="14" t="s">
        <v>376</v>
      </c>
      <c r="B68" s="476" t="s">
        <v>350</v>
      </c>
      <c r="C68" s="352"/>
    </row>
    <row r="69" spans="1:3" s="474" customFormat="1" ht="12" customHeight="1" thickBot="1">
      <c r="A69" s="16" t="s">
        <v>377</v>
      </c>
      <c r="B69" s="477" t="s">
        <v>351</v>
      </c>
      <c r="C69" s="352"/>
    </row>
    <row r="70" spans="1:3" s="474" customFormat="1" ht="12" customHeight="1" thickBot="1">
      <c r="A70" s="478" t="s">
        <v>352</v>
      </c>
      <c r="B70" s="342" t="s">
        <v>353</v>
      </c>
      <c r="C70" s="347">
        <f>SUM(C71:C72)</f>
        <v>52361</v>
      </c>
    </row>
    <row r="71" spans="1:3" s="474" customFormat="1" ht="12" customHeight="1">
      <c r="A71" s="15" t="s">
        <v>378</v>
      </c>
      <c r="B71" s="475" t="s">
        <v>354</v>
      </c>
      <c r="C71" s="352">
        <v>52361</v>
      </c>
    </row>
    <row r="72" spans="1:3" s="474" customFormat="1" ht="12" customHeight="1" thickBot="1">
      <c r="A72" s="16" t="s">
        <v>379</v>
      </c>
      <c r="B72" s="477" t="s">
        <v>355</v>
      </c>
      <c r="C72" s="352"/>
    </row>
    <row r="73" spans="1:3" s="474" customFormat="1" ht="12" customHeight="1" thickBot="1">
      <c r="A73" s="478" t="s">
        <v>356</v>
      </c>
      <c r="B73" s="342" t="s">
        <v>357</v>
      </c>
      <c r="C73" s="347">
        <f>SUM(C74:C76)</f>
        <v>0</v>
      </c>
    </row>
    <row r="74" spans="1:3" s="474" customFormat="1" ht="12" customHeight="1">
      <c r="A74" s="15" t="s">
        <v>380</v>
      </c>
      <c r="B74" s="475" t="s">
        <v>358</v>
      </c>
      <c r="C74" s="352"/>
    </row>
    <row r="75" spans="1:3" s="474" customFormat="1" ht="12" customHeight="1">
      <c r="A75" s="14" t="s">
        <v>381</v>
      </c>
      <c r="B75" s="476" t="s">
        <v>359</v>
      </c>
      <c r="C75" s="352"/>
    </row>
    <row r="76" spans="1:3" s="474" customFormat="1" ht="12" customHeight="1" thickBot="1">
      <c r="A76" s="16" t="s">
        <v>382</v>
      </c>
      <c r="B76" s="477" t="s">
        <v>360</v>
      </c>
      <c r="C76" s="352"/>
    </row>
    <row r="77" spans="1:3" s="474" customFormat="1" ht="12" customHeight="1" thickBot="1">
      <c r="A77" s="478" t="s">
        <v>361</v>
      </c>
      <c r="B77" s="342" t="s">
        <v>383</v>
      </c>
      <c r="C77" s="347">
        <f>SUM(C78:C81)</f>
        <v>0</v>
      </c>
    </row>
    <row r="78" spans="1:3" s="474" customFormat="1" ht="12" customHeight="1">
      <c r="A78" s="480" t="s">
        <v>362</v>
      </c>
      <c r="B78" s="475" t="s">
        <v>363</v>
      </c>
      <c r="C78" s="352"/>
    </row>
    <row r="79" spans="1:3" s="474" customFormat="1" ht="12" customHeight="1">
      <c r="A79" s="481" t="s">
        <v>364</v>
      </c>
      <c r="B79" s="476" t="s">
        <v>365</v>
      </c>
      <c r="C79" s="352"/>
    </row>
    <row r="80" spans="1:3" s="474" customFormat="1" ht="12" customHeight="1">
      <c r="A80" s="481" t="s">
        <v>366</v>
      </c>
      <c r="B80" s="476" t="s">
        <v>367</v>
      </c>
      <c r="C80" s="352"/>
    </row>
    <row r="81" spans="1:3" s="474" customFormat="1" ht="12" customHeight="1" thickBot="1">
      <c r="A81" s="482" t="s">
        <v>368</v>
      </c>
      <c r="B81" s="477" t="s">
        <v>369</v>
      </c>
      <c r="C81" s="352"/>
    </row>
    <row r="82" spans="1:3" s="474" customFormat="1" ht="13.5" customHeight="1" thickBot="1">
      <c r="A82" s="478" t="s">
        <v>370</v>
      </c>
      <c r="B82" s="342" t="s">
        <v>371</v>
      </c>
      <c r="C82" s="526"/>
    </row>
    <row r="83" spans="1:3" s="474" customFormat="1" ht="15.75" customHeight="1" thickBot="1">
      <c r="A83" s="478" t="s">
        <v>372</v>
      </c>
      <c r="B83" s="483" t="s">
        <v>373</v>
      </c>
      <c r="C83" s="353">
        <f>+C61+C65+C70+C73+C77+C82</f>
        <v>52361</v>
      </c>
    </row>
    <row r="84" spans="1:3" s="474" customFormat="1" ht="16.5" customHeight="1" thickBot="1">
      <c r="A84" s="484" t="s">
        <v>386</v>
      </c>
      <c r="B84" s="485" t="s">
        <v>374</v>
      </c>
      <c r="C84" s="353">
        <f>+C60+C83</f>
        <v>84017</v>
      </c>
    </row>
    <row r="85" spans="1:3" s="474" customFormat="1" ht="83.25" customHeight="1">
      <c r="A85" s="5"/>
      <c r="B85" s="6"/>
      <c r="C85" s="354"/>
    </row>
    <row r="86" spans="1:3" ht="16.5" customHeight="1">
      <c r="A86" s="599" t="s">
        <v>50</v>
      </c>
      <c r="B86" s="599"/>
      <c r="C86" s="599"/>
    </row>
    <row r="87" spans="1:3" s="486" customFormat="1" ht="16.5" customHeight="1" thickBot="1">
      <c r="A87" s="602" t="s">
        <v>166</v>
      </c>
      <c r="B87" s="602"/>
      <c r="C87" s="169" t="s">
        <v>246</v>
      </c>
    </row>
    <row r="88" spans="1:3" ht="37.5" customHeight="1" thickBot="1">
      <c r="A88" s="23" t="s">
        <v>78</v>
      </c>
      <c r="B88" s="24" t="s">
        <v>51</v>
      </c>
      <c r="C88" s="45" t="s">
        <v>275</v>
      </c>
    </row>
    <row r="89" spans="1:3" s="473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389</v>
      </c>
      <c r="C90" s="346">
        <f>SUM(C91:C95)</f>
        <v>47771</v>
      </c>
    </row>
    <row r="91" spans="1:3" ht="12" customHeight="1">
      <c r="A91" s="17" t="s">
        <v>109</v>
      </c>
      <c r="B91" s="10" t="s">
        <v>52</v>
      </c>
      <c r="C91" s="348">
        <v>13021</v>
      </c>
    </row>
    <row r="92" spans="1:3" ht="12" customHeight="1">
      <c r="A92" s="14" t="s">
        <v>110</v>
      </c>
      <c r="B92" s="8" t="s">
        <v>196</v>
      </c>
      <c r="C92" s="349">
        <v>4355</v>
      </c>
    </row>
    <row r="93" spans="1:3" ht="12" customHeight="1">
      <c r="A93" s="14" t="s">
        <v>111</v>
      </c>
      <c r="B93" s="8" t="s">
        <v>152</v>
      </c>
      <c r="C93" s="351">
        <v>25710</v>
      </c>
    </row>
    <row r="94" spans="1:3" ht="12" customHeight="1">
      <c r="A94" s="14" t="s">
        <v>112</v>
      </c>
      <c r="B94" s="11" t="s">
        <v>197</v>
      </c>
      <c r="C94" s="351">
        <v>1445</v>
      </c>
    </row>
    <row r="95" spans="1:3" ht="12" customHeight="1">
      <c r="A95" s="14" t="s">
        <v>123</v>
      </c>
      <c r="B95" s="19" t="s">
        <v>198</v>
      </c>
      <c r="C95" s="351">
        <v>3240</v>
      </c>
    </row>
    <row r="96" spans="1:3" ht="12" customHeight="1">
      <c r="A96" s="14" t="s">
        <v>113</v>
      </c>
      <c r="B96" s="8" t="s">
        <v>390</v>
      </c>
      <c r="C96" s="351"/>
    </row>
    <row r="97" spans="1:3" ht="12" customHeight="1">
      <c r="A97" s="14" t="s">
        <v>114</v>
      </c>
      <c r="B97" s="172" t="s">
        <v>391</v>
      </c>
      <c r="C97" s="351"/>
    </row>
    <row r="98" spans="1:3" ht="12" customHeight="1">
      <c r="A98" s="14" t="s">
        <v>124</v>
      </c>
      <c r="B98" s="173" t="s">
        <v>392</v>
      </c>
      <c r="C98" s="351"/>
    </row>
    <row r="99" spans="1:3" ht="12" customHeight="1">
      <c r="A99" s="14" t="s">
        <v>125</v>
      </c>
      <c r="B99" s="173" t="s">
        <v>393</v>
      </c>
      <c r="C99" s="351"/>
    </row>
    <row r="100" spans="1:3" ht="12" customHeight="1">
      <c r="A100" s="14" t="s">
        <v>126</v>
      </c>
      <c r="B100" s="172" t="s">
        <v>394</v>
      </c>
      <c r="C100" s="351"/>
    </row>
    <row r="101" spans="1:3" ht="12" customHeight="1">
      <c r="A101" s="14" t="s">
        <v>127</v>
      </c>
      <c r="B101" s="172" t="s">
        <v>395</v>
      </c>
      <c r="C101" s="351"/>
    </row>
    <row r="102" spans="1:3" ht="12" customHeight="1">
      <c r="A102" s="14" t="s">
        <v>129</v>
      </c>
      <c r="B102" s="173" t="s">
        <v>396</v>
      </c>
      <c r="C102" s="351"/>
    </row>
    <row r="103" spans="1:3" ht="12" customHeight="1">
      <c r="A103" s="13" t="s">
        <v>199</v>
      </c>
      <c r="B103" s="174" t="s">
        <v>397</v>
      </c>
      <c r="C103" s="351"/>
    </row>
    <row r="104" spans="1:3" ht="12" customHeight="1">
      <c r="A104" s="14" t="s">
        <v>387</v>
      </c>
      <c r="B104" s="174" t="s">
        <v>398</v>
      </c>
      <c r="C104" s="351"/>
    </row>
    <row r="105" spans="1:3" ht="12" customHeight="1" thickBot="1">
      <c r="A105" s="18" t="s">
        <v>388</v>
      </c>
      <c r="B105" s="175" t="s">
        <v>399</v>
      </c>
      <c r="C105" s="355">
        <v>3240</v>
      </c>
    </row>
    <row r="106" spans="1:3" ht="12" customHeight="1" thickBot="1">
      <c r="A106" s="20" t="s">
        <v>22</v>
      </c>
      <c r="B106" s="30" t="s">
        <v>400</v>
      </c>
      <c r="C106" s="347">
        <f>+C107+C109+C111</f>
        <v>28946</v>
      </c>
    </row>
    <row r="107" spans="1:3" ht="12" customHeight="1">
      <c r="A107" s="15" t="s">
        <v>115</v>
      </c>
      <c r="B107" s="8" t="s">
        <v>245</v>
      </c>
      <c r="C107" s="350">
        <v>8986</v>
      </c>
    </row>
    <row r="108" spans="1:3" ht="12" customHeight="1">
      <c r="A108" s="15" t="s">
        <v>116</v>
      </c>
      <c r="B108" s="12" t="s">
        <v>404</v>
      </c>
      <c r="C108" s="350"/>
    </row>
    <row r="109" spans="1:3" ht="12" customHeight="1">
      <c r="A109" s="15" t="s">
        <v>117</v>
      </c>
      <c r="B109" s="12" t="s">
        <v>200</v>
      </c>
      <c r="C109" s="349">
        <v>19660</v>
      </c>
    </row>
    <row r="110" spans="1:3" ht="12" customHeight="1">
      <c r="A110" s="15" t="s">
        <v>118</v>
      </c>
      <c r="B110" s="12" t="s">
        <v>405</v>
      </c>
      <c r="C110" s="314"/>
    </row>
    <row r="111" spans="1:3" ht="12" customHeight="1">
      <c r="A111" s="15" t="s">
        <v>119</v>
      </c>
      <c r="B111" s="344" t="s">
        <v>248</v>
      </c>
      <c r="C111" s="314">
        <v>300</v>
      </c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1" t="s">
        <v>410</v>
      </c>
      <c r="C113" s="314"/>
    </row>
    <row r="114" spans="1:3" ht="15.75">
      <c r="A114" s="15" t="s">
        <v>201</v>
      </c>
      <c r="B114" s="173" t="s">
        <v>393</v>
      </c>
      <c r="C114" s="314"/>
    </row>
    <row r="115" spans="1:3" ht="12" customHeight="1">
      <c r="A115" s="15" t="s">
        <v>202</v>
      </c>
      <c r="B115" s="173" t="s">
        <v>409</v>
      </c>
      <c r="C115" s="314"/>
    </row>
    <row r="116" spans="1:3" ht="12" customHeight="1">
      <c r="A116" s="15" t="s">
        <v>203</v>
      </c>
      <c r="B116" s="173" t="s">
        <v>408</v>
      </c>
      <c r="C116" s="314"/>
    </row>
    <row r="117" spans="1:3" ht="12" customHeight="1">
      <c r="A117" s="15" t="s">
        <v>401</v>
      </c>
      <c r="B117" s="173" t="s">
        <v>396</v>
      </c>
      <c r="C117" s="314"/>
    </row>
    <row r="118" spans="1:3" ht="12" customHeight="1">
      <c r="A118" s="15" t="s">
        <v>402</v>
      </c>
      <c r="B118" s="173" t="s">
        <v>407</v>
      </c>
      <c r="C118" s="314"/>
    </row>
    <row r="119" spans="1:3" ht="16.5" thickBot="1">
      <c r="A119" s="13" t="s">
        <v>403</v>
      </c>
      <c r="B119" s="173" t="s">
        <v>406</v>
      </c>
      <c r="C119" s="316">
        <v>300</v>
      </c>
    </row>
    <row r="120" spans="1:3" ht="12" customHeight="1" thickBot="1">
      <c r="A120" s="20" t="s">
        <v>23</v>
      </c>
      <c r="B120" s="153" t="s">
        <v>411</v>
      </c>
      <c r="C120" s="347">
        <f>+C121+C122</f>
        <v>7300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>
        <v>7300</v>
      </c>
    </row>
    <row r="123" spans="1:3" ht="12" customHeight="1" thickBot="1">
      <c r="A123" s="20" t="s">
        <v>24</v>
      </c>
      <c r="B123" s="153" t="s">
        <v>412</v>
      </c>
      <c r="C123" s="347">
        <f>+C90+C106+C120</f>
        <v>84017</v>
      </c>
    </row>
    <row r="124" spans="1:3" ht="12" customHeight="1" thickBot="1">
      <c r="A124" s="20" t="s">
        <v>25</v>
      </c>
      <c r="B124" s="153" t="s">
        <v>413</v>
      </c>
      <c r="C124" s="347">
        <f>+C125+C126+C127</f>
        <v>0</v>
      </c>
    </row>
    <row r="125" spans="1:3" ht="12" customHeight="1">
      <c r="A125" s="15" t="s">
        <v>102</v>
      </c>
      <c r="B125" s="9" t="s">
        <v>414</v>
      </c>
      <c r="C125" s="314"/>
    </row>
    <row r="126" spans="1:3" ht="12" customHeight="1">
      <c r="A126" s="15" t="s">
        <v>103</v>
      </c>
      <c r="B126" s="9" t="s">
        <v>415</v>
      </c>
      <c r="C126" s="314"/>
    </row>
    <row r="127" spans="1:3" ht="12" customHeight="1" thickBot="1">
      <c r="A127" s="13" t="s">
        <v>104</v>
      </c>
      <c r="B127" s="7" t="s">
        <v>416</v>
      </c>
      <c r="C127" s="314"/>
    </row>
    <row r="128" spans="1:3" ht="12" customHeight="1" thickBot="1">
      <c r="A128" s="20" t="s">
        <v>26</v>
      </c>
      <c r="B128" s="153" t="s">
        <v>481</v>
      </c>
      <c r="C128" s="347">
        <f>+C129+C130+C131+C132</f>
        <v>0</v>
      </c>
    </row>
    <row r="129" spans="1:3" ht="12" customHeight="1">
      <c r="A129" s="15" t="s">
        <v>105</v>
      </c>
      <c r="B129" s="9" t="s">
        <v>417</v>
      </c>
      <c r="C129" s="314"/>
    </row>
    <row r="130" spans="1:3" ht="12" customHeight="1">
      <c r="A130" s="15" t="s">
        <v>106</v>
      </c>
      <c r="B130" s="9" t="s">
        <v>418</v>
      </c>
      <c r="C130" s="314"/>
    </row>
    <row r="131" spans="1:3" ht="12" customHeight="1">
      <c r="A131" s="15" t="s">
        <v>320</v>
      </c>
      <c r="B131" s="9" t="s">
        <v>419</v>
      </c>
      <c r="C131" s="314"/>
    </row>
    <row r="132" spans="1:3" ht="12" customHeight="1" thickBot="1">
      <c r="A132" s="13" t="s">
        <v>321</v>
      </c>
      <c r="B132" s="7" t="s">
        <v>420</v>
      </c>
      <c r="C132" s="314"/>
    </row>
    <row r="133" spans="1:3" ht="12" customHeight="1" thickBot="1">
      <c r="A133" s="20" t="s">
        <v>27</v>
      </c>
      <c r="B133" s="153" t="s">
        <v>421</v>
      </c>
      <c r="C133" s="353">
        <f>+C134+C135+C136+C137</f>
        <v>0</v>
      </c>
    </row>
    <row r="134" spans="1:3" ht="12" customHeight="1">
      <c r="A134" s="15" t="s">
        <v>107</v>
      </c>
      <c r="B134" s="9" t="s">
        <v>422</v>
      </c>
      <c r="C134" s="314"/>
    </row>
    <row r="135" spans="1:3" ht="12" customHeight="1">
      <c r="A135" s="15" t="s">
        <v>108</v>
      </c>
      <c r="B135" s="9" t="s">
        <v>432</v>
      </c>
      <c r="C135" s="314"/>
    </row>
    <row r="136" spans="1:3" ht="12" customHeight="1">
      <c r="A136" s="15" t="s">
        <v>333</v>
      </c>
      <c r="B136" s="9" t="s">
        <v>423</v>
      </c>
      <c r="C136" s="314"/>
    </row>
    <row r="137" spans="1:3" ht="12" customHeight="1" thickBot="1">
      <c r="A137" s="13" t="s">
        <v>334</v>
      </c>
      <c r="B137" s="7" t="s">
        <v>424</v>
      </c>
      <c r="C137" s="314"/>
    </row>
    <row r="138" spans="1:3" ht="12" customHeight="1" thickBot="1">
      <c r="A138" s="20" t="s">
        <v>28</v>
      </c>
      <c r="B138" s="153" t="s">
        <v>425</v>
      </c>
      <c r="C138" s="356">
        <f>+C139+C140+C141+C142</f>
        <v>0</v>
      </c>
    </row>
    <row r="139" spans="1:3" ht="12" customHeight="1">
      <c r="A139" s="15" t="s">
        <v>194</v>
      </c>
      <c r="B139" s="9" t="s">
        <v>426</v>
      </c>
      <c r="C139" s="314"/>
    </row>
    <row r="140" spans="1:3" ht="12" customHeight="1">
      <c r="A140" s="15" t="s">
        <v>195</v>
      </c>
      <c r="B140" s="9" t="s">
        <v>427</v>
      </c>
      <c r="C140" s="314"/>
    </row>
    <row r="141" spans="1:3" ht="12" customHeight="1">
      <c r="A141" s="15" t="s">
        <v>247</v>
      </c>
      <c r="B141" s="9" t="s">
        <v>428</v>
      </c>
      <c r="C141" s="314"/>
    </row>
    <row r="142" spans="1:3" ht="12" customHeight="1" thickBot="1">
      <c r="A142" s="15" t="s">
        <v>336</v>
      </c>
      <c r="B142" s="9" t="s">
        <v>429</v>
      </c>
      <c r="C142" s="314"/>
    </row>
    <row r="143" spans="1:9" ht="15" customHeight="1" thickBot="1">
      <c r="A143" s="20" t="s">
        <v>29</v>
      </c>
      <c r="B143" s="153" t="s">
        <v>430</v>
      </c>
      <c r="C143" s="487">
        <f>+C124+C128+C133+C138</f>
        <v>0</v>
      </c>
      <c r="F143" s="488"/>
      <c r="G143" s="489"/>
      <c r="H143" s="489"/>
      <c r="I143" s="489"/>
    </row>
    <row r="144" spans="1:3" s="474" customFormat="1" ht="12.75" customHeight="1" thickBot="1">
      <c r="A144" s="345" t="s">
        <v>30</v>
      </c>
      <c r="B144" s="437" t="s">
        <v>431</v>
      </c>
      <c r="C144" s="487">
        <f>+C123+C143</f>
        <v>84017</v>
      </c>
    </row>
    <row r="145" ht="7.5" customHeight="1"/>
    <row r="146" spans="1:3" ht="15.75">
      <c r="A146" s="605" t="s">
        <v>433</v>
      </c>
      <c r="B146" s="605"/>
      <c r="C146" s="605"/>
    </row>
    <row r="147" spans="1:3" ht="15" customHeight="1" thickBot="1">
      <c r="A147" s="601" t="s">
        <v>167</v>
      </c>
      <c r="B147" s="601"/>
      <c r="C147" s="357" t="s">
        <v>246</v>
      </c>
    </row>
    <row r="148" spans="1:4" ht="13.5" customHeight="1" thickBot="1">
      <c r="A148" s="20">
        <v>1</v>
      </c>
      <c r="B148" s="30" t="s">
        <v>434</v>
      </c>
      <c r="C148" s="347">
        <f>+C60-C123</f>
        <v>-52361</v>
      </c>
      <c r="D148" s="490"/>
    </row>
    <row r="149" spans="1:3" ht="27.75" customHeight="1" thickBot="1">
      <c r="A149" s="20" t="s">
        <v>22</v>
      </c>
      <c r="B149" s="30" t="s">
        <v>435</v>
      </c>
      <c r="C149" s="347">
        <f>+C83-C143</f>
        <v>52361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2014. ÉVI KÖLTSÉGVETÉS
ÖNKÉNT VÁLLALT FELADATAINAK MÉRLEGE
&amp;R&amp;"Times New Roman CE,Félkövér dőlt"&amp;11 1.3. melléklet a 2/2014. (II.7.)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438" customWidth="1"/>
    <col min="2" max="2" width="91.625" style="438" customWidth="1"/>
    <col min="3" max="3" width="21.625" style="439" customWidth="1"/>
    <col min="4" max="4" width="9.00390625" style="472" customWidth="1"/>
    <col min="5" max="16384" width="9.375" style="472" customWidth="1"/>
  </cols>
  <sheetData>
    <row r="1" spans="1:3" ht="15.75" customHeight="1">
      <c r="A1" s="599" t="s">
        <v>18</v>
      </c>
      <c r="B1" s="599"/>
      <c r="C1" s="599"/>
    </row>
    <row r="2" spans="1:3" ht="15.75" customHeight="1" thickBot="1">
      <c r="A2" s="601" t="s">
        <v>165</v>
      </c>
      <c r="B2" s="601"/>
      <c r="C2" s="357" t="s">
        <v>246</v>
      </c>
    </row>
    <row r="3" spans="1:3" ht="37.5" customHeight="1" thickBot="1">
      <c r="A3" s="23" t="s">
        <v>78</v>
      </c>
      <c r="B3" s="24" t="s">
        <v>20</v>
      </c>
      <c r="C3" s="45" t="s">
        <v>275</v>
      </c>
    </row>
    <row r="4" spans="1:3" s="473" customFormat="1" ht="12" customHeight="1" thickBot="1">
      <c r="A4" s="467">
        <v>1</v>
      </c>
      <c r="B4" s="468">
        <v>2</v>
      </c>
      <c r="C4" s="469">
        <v>3</v>
      </c>
    </row>
    <row r="5" spans="1:3" s="474" customFormat="1" ht="12" customHeight="1" thickBot="1">
      <c r="A5" s="20" t="s">
        <v>21</v>
      </c>
      <c r="B5" s="21" t="s">
        <v>276</v>
      </c>
      <c r="C5" s="347">
        <f>+C6+C7+C8+C9+C10+C11</f>
        <v>0</v>
      </c>
    </row>
    <row r="6" spans="1:3" s="474" customFormat="1" ht="12" customHeight="1">
      <c r="A6" s="15" t="s">
        <v>109</v>
      </c>
      <c r="B6" s="475" t="s">
        <v>277</v>
      </c>
      <c r="C6" s="350"/>
    </row>
    <row r="7" spans="1:3" s="474" customFormat="1" ht="12" customHeight="1">
      <c r="A7" s="14" t="s">
        <v>110</v>
      </c>
      <c r="B7" s="476" t="s">
        <v>278</v>
      </c>
      <c r="C7" s="349"/>
    </row>
    <row r="8" spans="1:3" s="474" customFormat="1" ht="12" customHeight="1">
      <c r="A8" s="14" t="s">
        <v>111</v>
      </c>
      <c r="B8" s="476" t="s">
        <v>279</v>
      </c>
      <c r="C8" s="349"/>
    </row>
    <row r="9" spans="1:3" s="474" customFormat="1" ht="12" customHeight="1">
      <c r="A9" s="14" t="s">
        <v>112</v>
      </c>
      <c r="B9" s="476" t="s">
        <v>280</v>
      </c>
      <c r="C9" s="349"/>
    </row>
    <row r="10" spans="1:3" s="474" customFormat="1" ht="12" customHeight="1">
      <c r="A10" s="14" t="s">
        <v>161</v>
      </c>
      <c r="B10" s="476" t="s">
        <v>281</v>
      </c>
      <c r="C10" s="349"/>
    </row>
    <row r="11" spans="1:3" s="474" customFormat="1" ht="12" customHeight="1" thickBot="1">
      <c r="A11" s="16" t="s">
        <v>113</v>
      </c>
      <c r="B11" s="477" t="s">
        <v>282</v>
      </c>
      <c r="C11" s="349"/>
    </row>
    <row r="12" spans="1:3" s="474" customFormat="1" ht="12" customHeight="1" thickBot="1">
      <c r="A12" s="20" t="s">
        <v>22</v>
      </c>
      <c r="B12" s="342" t="s">
        <v>283</v>
      </c>
      <c r="C12" s="347">
        <f>+C13+C14+C15+C16+C17</f>
        <v>0</v>
      </c>
    </row>
    <row r="13" spans="1:3" s="474" customFormat="1" ht="12" customHeight="1">
      <c r="A13" s="15" t="s">
        <v>115</v>
      </c>
      <c r="B13" s="475" t="s">
        <v>284</v>
      </c>
      <c r="C13" s="350"/>
    </row>
    <row r="14" spans="1:3" s="474" customFormat="1" ht="12" customHeight="1">
      <c r="A14" s="14" t="s">
        <v>116</v>
      </c>
      <c r="B14" s="476" t="s">
        <v>285</v>
      </c>
      <c r="C14" s="349"/>
    </row>
    <row r="15" spans="1:3" s="474" customFormat="1" ht="12" customHeight="1">
      <c r="A15" s="14" t="s">
        <v>117</v>
      </c>
      <c r="B15" s="476" t="s">
        <v>523</v>
      </c>
      <c r="C15" s="349"/>
    </row>
    <row r="16" spans="1:3" s="474" customFormat="1" ht="12" customHeight="1">
      <c r="A16" s="14" t="s">
        <v>118</v>
      </c>
      <c r="B16" s="476" t="s">
        <v>524</v>
      </c>
      <c r="C16" s="349"/>
    </row>
    <row r="17" spans="1:3" s="474" customFormat="1" ht="12" customHeight="1">
      <c r="A17" s="14" t="s">
        <v>119</v>
      </c>
      <c r="B17" s="476" t="s">
        <v>286</v>
      </c>
      <c r="C17" s="349"/>
    </row>
    <row r="18" spans="1:3" s="474" customFormat="1" ht="12" customHeight="1" thickBot="1">
      <c r="A18" s="16" t="s">
        <v>128</v>
      </c>
      <c r="B18" s="477" t="s">
        <v>287</v>
      </c>
      <c r="C18" s="351"/>
    </row>
    <row r="19" spans="1:3" s="474" customFormat="1" ht="12" customHeight="1" thickBot="1">
      <c r="A19" s="20" t="s">
        <v>23</v>
      </c>
      <c r="B19" s="21" t="s">
        <v>288</v>
      </c>
      <c r="C19" s="347">
        <f>+C20+C21+C22+C23+C24</f>
        <v>0</v>
      </c>
    </row>
    <row r="20" spans="1:3" s="474" customFormat="1" ht="12" customHeight="1">
      <c r="A20" s="15" t="s">
        <v>98</v>
      </c>
      <c r="B20" s="475" t="s">
        <v>289</v>
      </c>
      <c r="C20" s="350"/>
    </row>
    <row r="21" spans="1:3" s="474" customFormat="1" ht="12" customHeight="1">
      <c r="A21" s="14" t="s">
        <v>99</v>
      </c>
      <c r="B21" s="476" t="s">
        <v>290</v>
      </c>
      <c r="C21" s="349"/>
    </row>
    <row r="22" spans="1:3" s="474" customFormat="1" ht="12" customHeight="1">
      <c r="A22" s="14" t="s">
        <v>100</v>
      </c>
      <c r="B22" s="476" t="s">
        <v>525</v>
      </c>
      <c r="C22" s="349"/>
    </row>
    <row r="23" spans="1:3" s="474" customFormat="1" ht="12" customHeight="1">
      <c r="A23" s="14" t="s">
        <v>101</v>
      </c>
      <c r="B23" s="476" t="s">
        <v>526</v>
      </c>
      <c r="C23" s="349"/>
    </row>
    <row r="24" spans="1:3" s="474" customFormat="1" ht="12" customHeight="1">
      <c r="A24" s="14" t="s">
        <v>184</v>
      </c>
      <c r="B24" s="476" t="s">
        <v>291</v>
      </c>
      <c r="C24" s="349"/>
    </row>
    <row r="25" spans="1:3" s="474" customFormat="1" ht="12" customHeight="1" thickBot="1">
      <c r="A25" s="16" t="s">
        <v>185</v>
      </c>
      <c r="B25" s="477" t="s">
        <v>292</v>
      </c>
      <c r="C25" s="351"/>
    </row>
    <row r="26" spans="1:3" s="474" customFormat="1" ht="12" customHeight="1" thickBot="1">
      <c r="A26" s="20" t="s">
        <v>186</v>
      </c>
      <c r="B26" s="21" t="s">
        <v>293</v>
      </c>
      <c r="C26" s="353">
        <f>+C27+C30+C31+C32</f>
        <v>0</v>
      </c>
    </row>
    <row r="27" spans="1:3" s="474" customFormat="1" ht="12" customHeight="1">
      <c r="A27" s="15" t="s">
        <v>294</v>
      </c>
      <c r="B27" s="475" t="s">
        <v>300</v>
      </c>
      <c r="C27" s="470">
        <f>+C28+C29</f>
        <v>0</v>
      </c>
    </row>
    <row r="28" spans="1:3" s="474" customFormat="1" ht="12" customHeight="1">
      <c r="A28" s="14" t="s">
        <v>295</v>
      </c>
      <c r="B28" s="476" t="s">
        <v>301</v>
      </c>
      <c r="C28" s="349"/>
    </row>
    <row r="29" spans="1:3" s="474" customFormat="1" ht="12" customHeight="1">
      <c r="A29" s="14" t="s">
        <v>296</v>
      </c>
      <c r="B29" s="476" t="s">
        <v>302</v>
      </c>
      <c r="C29" s="349"/>
    </row>
    <row r="30" spans="1:3" s="474" customFormat="1" ht="12" customHeight="1">
      <c r="A30" s="14" t="s">
        <v>297</v>
      </c>
      <c r="B30" s="476" t="s">
        <v>303</v>
      </c>
      <c r="C30" s="349"/>
    </row>
    <row r="31" spans="1:3" s="474" customFormat="1" ht="12" customHeight="1">
      <c r="A31" s="14" t="s">
        <v>298</v>
      </c>
      <c r="B31" s="476" t="s">
        <v>304</v>
      </c>
      <c r="C31" s="349"/>
    </row>
    <row r="32" spans="1:3" s="474" customFormat="1" ht="12" customHeight="1" thickBot="1">
      <c r="A32" s="16" t="s">
        <v>299</v>
      </c>
      <c r="B32" s="477" t="s">
        <v>305</v>
      </c>
      <c r="C32" s="351"/>
    </row>
    <row r="33" spans="1:3" s="474" customFormat="1" ht="12" customHeight="1" thickBot="1">
      <c r="A33" s="20" t="s">
        <v>25</v>
      </c>
      <c r="B33" s="21" t="s">
        <v>306</v>
      </c>
      <c r="C33" s="347">
        <f>SUM(C34:C43)</f>
        <v>0</v>
      </c>
    </row>
    <row r="34" spans="1:3" s="474" customFormat="1" ht="12" customHeight="1">
      <c r="A34" s="15" t="s">
        <v>102</v>
      </c>
      <c r="B34" s="475" t="s">
        <v>309</v>
      </c>
      <c r="C34" s="350"/>
    </row>
    <row r="35" spans="1:3" s="474" customFormat="1" ht="12" customHeight="1">
      <c r="A35" s="14" t="s">
        <v>103</v>
      </c>
      <c r="B35" s="476" t="s">
        <v>310</v>
      </c>
      <c r="C35" s="349"/>
    </row>
    <row r="36" spans="1:3" s="474" customFormat="1" ht="12" customHeight="1">
      <c r="A36" s="14" t="s">
        <v>104</v>
      </c>
      <c r="B36" s="476" t="s">
        <v>311</v>
      </c>
      <c r="C36" s="349"/>
    </row>
    <row r="37" spans="1:3" s="474" customFormat="1" ht="12" customHeight="1">
      <c r="A37" s="14" t="s">
        <v>188</v>
      </c>
      <c r="B37" s="476" t="s">
        <v>312</v>
      </c>
      <c r="C37" s="349"/>
    </row>
    <row r="38" spans="1:3" s="474" customFormat="1" ht="12" customHeight="1">
      <c r="A38" s="14" t="s">
        <v>189</v>
      </c>
      <c r="B38" s="476" t="s">
        <v>313</v>
      </c>
      <c r="C38" s="349"/>
    </row>
    <row r="39" spans="1:3" s="474" customFormat="1" ht="12" customHeight="1">
      <c r="A39" s="14" t="s">
        <v>190</v>
      </c>
      <c r="B39" s="476" t="s">
        <v>314</v>
      </c>
      <c r="C39" s="349"/>
    </row>
    <row r="40" spans="1:3" s="474" customFormat="1" ht="12" customHeight="1">
      <c r="A40" s="14" t="s">
        <v>191</v>
      </c>
      <c r="B40" s="476" t="s">
        <v>315</v>
      </c>
      <c r="C40" s="349"/>
    </row>
    <row r="41" spans="1:3" s="474" customFormat="1" ht="12" customHeight="1">
      <c r="A41" s="14" t="s">
        <v>192</v>
      </c>
      <c r="B41" s="476" t="s">
        <v>316</v>
      </c>
      <c r="C41" s="349"/>
    </row>
    <row r="42" spans="1:3" s="474" customFormat="1" ht="12" customHeight="1">
      <c r="A42" s="14" t="s">
        <v>307</v>
      </c>
      <c r="B42" s="476" t="s">
        <v>317</v>
      </c>
      <c r="C42" s="352"/>
    </row>
    <row r="43" spans="1:3" s="474" customFormat="1" ht="12" customHeight="1" thickBot="1">
      <c r="A43" s="16" t="s">
        <v>308</v>
      </c>
      <c r="B43" s="477" t="s">
        <v>318</v>
      </c>
      <c r="C43" s="461"/>
    </row>
    <row r="44" spans="1:3" s="474" customFormat="1" ht="12" customHeight="1" thickBot="1">
      <c r="A44" s="20" t="s">
        <v>26</v>
      </c>
      <c r="B44" s="21" t="s">
        <v>319</v>
      </c>
      <c r="C44" s="347">
        <f>SUM(C45:C49)</f>
        <v>0</v>
      </c>
    </row>
    <row r="45" spans="1:3" s="474" customFormat="1" ht="12" customHeight="1">
      <c r="A45" s="15" t="s">
        <v>105</v>
      </c>
      <c r="B45" s="475" t="s">
        <v>323</v>
      </c>
      <c r="C45" s="525"/>
    </row>
    <row r="46" spans="1:3" s="474" customFormat="1" ht="12" customHeight="1">
      <c r="A46" s="14" t="s">
        <v>106</v>
      </c>
      <c r="B46" s="476" t="s">
        <v>324</v>
      </c>
      <c r="C46" s="352"/>
    </row>
    <row r="47" spans="1:3" s="474" customFormat="1" ht="12" customHeight="1">
      <c r="A47" s="14" t="s">
        <v>320</v>
      </c>
      <c r="B47" s="476" t="s">
        <v>325</v>
      </c>
      <c r="C47" s="352"/>
    </row>
    <row r="48" spans="1:3" s="474" customFormat="1" ht="12" customHeight="1">
      <c r="A48" s="14" t="s">
        <v>321</v>
      </c>
      <c r="B48" s="476" t="s">
        <v>326</v>
      </c>
      <c r="C48" s="352"/>
    </row>
    <row r="49" spans="1:3" s="474" customFormat="1" ht="12" customHeight="1" thickBot="1">
      <c r="A49" s="16" t="s">
        <v>322</v>
      </c>
      <c r="B49" s="477" t="s">
        <v>327</v>
      </c>
      <c r="C49" s="461"/>
    </row>
    <row r="50" spans="1:3" s="474" customFormat="1" ht="12" customHeight="1" thickBot="1">
      <c r="A50" s="20" t="s">
        <v>193</v>
      </c>
      <c r="B50" s="21" t="s">
        <v>328</v>
      </c>
      <c r="C50" s="347">
        <f>SUM(C51:C53)</f>
        <v>0</v>
      </c>
    </row>
    <row r="51" spans="1:3" s="474" customFormat="1" ht="12" customHeight="1">
      <c r="A51" s="15" t="s">
        <v>107</v>
      </c>
      <c r="B51" s="475" t="s">
        <v>329</v>
      </c>
      <c r="C51" s="350"/>
    </row>
    <row r="52" spans="1:3" s="474" customFormat="1" ht="12" customHeight="1">
      <c r="A52" s="14" t="s">
        <v>108</v>
      </c>
      <c r="B52" s="476" t="s">
        <v>527</v>
      </c>
      <c r="C52" s="349"/>
    </row>
    <row r="53" spans="1:3" s="474" customFormat="1" ht="12" customHeight="1">
      <c r="A53" s="14" t="s">
        <v>333</v>
      </c>
      <c r="B53" s="476" t="s">
        <v>331</v>
      </c>
      <c r="C53" s="349"/>
    </row>
    <row r="54" spans="1:3" s="474" customFormat="1" ht="12" customHeight="1" thickBot="1">
      <c r="A54" s="16" t="s">
        <v>334</v>
      </c>
      <c r="B54" s="477" t="s">
        <v>332</v>
      </c>
      <c r="C54" s="351"/>
    </row>
    <row r="55" spans="1:3" s="474" customFormat="1" ht="12" customHeight="1" thickBot="1">
      <c r="A55" s="20" t="s">
        <v>28</v>
      </c>
      <c r="B55" s="342" t="s">
        <v>335</v>
      </c>
      <c r="C55" s="347">
        <f>SUM(C56:C58)</f>
        <v>0</v>
      </c>
    </row>
    <row r="56" spans="1:3" s="474" customFormat="1" ht="12" customHeight="1">
      <c r="A56" s="15" t="s">
        <v>194</v>
      </c>
      <c r="B56" s="475" t="s">
        <v>337</v>
      </c>
      <c r="C56" s="352"/>
    </row>
    <row r="57" spans="1:3" s="474" customFormat="1" ht="12" customHeight="1">
      <c r="A57" s="14" t="s">
        <v>195</v>
      </c>
      <c r="B57" s="476" t="s">
        <v>528</v>
      </c>
      <c r="C57" s="352"/>
    </row>
    <row r="58" spans="1:3" s="474" customFormat="1" ht="12" customHeight="1">
      <c r="A58" s="14" t="s">
        <v>247</v>
      </c>
      <c r="B58" s="476" t="s">
        <v>338</v>
      </c>
      <c r="C58" s="352"/>
    </row>
    <row r="59" spans="1:3" s="474" customFormat="1" ht="12" customHeight="1" thickBot="1">
      <c r="A59" s="16" t="s">
        <v>336</v>
      </c>
      <c r="B59" s="477" t="s">
        <v>339</v>
      </c>
      <c r="C59" s="352"/>
    </row>
    <row r="60" spans="1:3" s="474" customFormat="1" ht="12" customHeight="1" thickBot="1">
      <c r="A60" s="20" t="s">
        <v>29</v>
      </c>
      <c r="B60" s="21" t="s">
        <v>340</v>
      </c>
      <c r="C60" s="353">
        <f>+C5+C12+C19+C26+C33+C44+C50+C55</f>
        <v>0</v>
      </c>
    </row>
    <row r="61" spans="1:3" s="474" customFormat="1" ht="12" customHeight="1" thickBot="1">
      <c r="A61" s="478" t="s">
        <v>341</v>
      </c>
      <c r="B61" s="342" t="s">
        <v>342</v>
      </c>
      <c r="C61" s="347">
        <f>SUM(C62:C64)</f>
        <v>0</v>
      </c>
    </row>
    <row r="62" spans="1:3" s="474" customFormat="1" ht="12" customHeight="1">
      <c r="A62" s="15" t="s">
        <v>375</v>
      </c>
      <c r="B62" s="475" t="s">
        <v>343</v>
      </c>
      <c r="C62" s="352"/>
    </row>
    <row r="63" spans="1:3" s="474" customFormat="1" ht="12" customHeight="1">
      <c r="A63" s="14" t="s">
        <v>384</v>
      </c>
      <c r="B63" s="476" t="s">
        <v>344</v>
      </c>
      <c r="C63" s="352"/>
    </row>
    <row r="64" spans="1:3" s="474" customFormat="1" ht="12" customHeight="1" thickBot="1">
      <c r="A64" s="16" t="s">
        <v>385</v>
      </c>
      <c r="B64" s="479" t="s">
        <v>345</v>
      </c>
      <c r="C64" s="352"/>
    </row>
    <row r="65" spans="1:3" s="474" customFormat="1" ht="12" customHeight="1" thickBot="1">
      <c r="A65" s="478" t="s">
        <v>346</v>
      </c>
      <c r="B65" s="342" t="s">
        <v>347</v>
      </c>
      <c r="C65" s="347">
        <f>SUM(C66:C69)</f>
        <v>0</v>
      </c>
    </row>
    <row r="66" spans="1:3" s="474" customFormat="1" ht="12" customHeight="1">
      <c r="A66" s="15" t="s">
        <v>162</v>
      </c>
      <c r="B66" s="475" t="s">
        <v>348</v>
      </c>
      <c r="C66" s="352"/>
    </row>
    <row r="67" spans="1:3" s="474" customFormat="1" ht="12" customHeight="1">
      <c r="A67" s="14" t="s">
        <v>163</v>
      </c>
      <c r="B67" s="476" t="s">
        <v>349</v>
      </c>
      <c r="C67" s="352"/>
    </row>
    <row r="68" spans="1:3" s="474" customFormat="1" ht="12" customHeight="1">
      <c r="A68" s="14" t="s">
        <v>376</v>
      </c>
      <c r="B68" s="476" t="s">
        <v>350</v>
      </c>
      <c r="C68" s="352"/>
    </row>
    <row r="69" spans="1:3" s="474" customFormat="1" ht="12" customHeight="1" thickBot="1">
      <c r="A69" s="16" t="s">
        <v>377</v>
      </c>
      <c r="B69" s="477" t="s">
        <v>351</v>
      </c>
      <c r="C69" s="352"/>
    </row>
    <row r="70" spans="1:3" s="474" customFormat="1" ht="12" customHeight="1" thickBot="1">
      <c r="A70" s="478" t="s">
        <v>352</v>
      </c>
      <c r="B70" s="342" t="s">
        <v>353</v>
      </c>
      <c r="C70" s="347">
        <f>SUM(C71:C72)</f>
        <v>0</v>
      </c>
    </row>
    <row r="71" spans="1:3" s="474" customFormat="1" ht="12" customHeight="1">
      <c r="A71" s="15" t="s">
        <v>378</v>
      </c>
      <c r="B71" s="475" t="s">
        <v>354</v>
      </c>
      <c r="C71" s="352"/>
    </row>
    <row r="72" spans="1:3" s="474" customFormat="1" ht="12" customHeight="1" thickBot="1">
      <c r="A72" s="16" t="s">
        <v>379</v>
      </c>
      <c r="B72" s="477" t="s">
        <v>355</v>
      </c>
      <c r="C72" s="352"/>
    </row>
    <row r="73" spans="1:3" s="474" customFormat="1" ht="12" customHeight="1" thickBot="1">
      <c r="A73" s="478" t="s">
        <v>356</v>
      </c>
      <c r="B73" s="342" t="s">
        <v>357</v>
      </c>
      <c r="C73" s="347">
        <f>SUM(C74:C76)</f>
        <v>0</v>
      </c>
    </row>
    <row r="74" spans="1:3" s="474" customFormat="1" ht="12" customHeight="1">
      <c r="A74" s="15" t="s">
        <v>380</v>
      </c>
      <c r="B74" s="475" t="s">
        <v>358</v>
      </c>
      <c r="C74" s="352"/>
    </row>
    <row r="75" spans="1:3" s="474" customFormat="1" ht="12" customHeight="1">
      <c r="A75" s="14" t="s">
        <v>381</v>
      </c>
      <c r="B75" s="476" t="s">
        <v>359</v>
      </c>
      <c r="C75" s="352"/>
    </row>
    <row r="76" spans="1:3" s="474" customFormat="1" ht="12" customHeight="1" thickBot="1">
      <c r="A76" s="16" t="s">
        <v>382</v>
      </c>
      <c r="B76" s="477" t="s">
        <v>360</v>
      </c>
      <c r="C76" s="352"/>
    </row>
    <row r="77" spans="1:3" s="474" customFormat="1" ht="12" customHeight="1" thickBot="1">
      <c r="A77" s="478" t="s">
        <v>361</v>
      </c>
      <c r="B77" s="342" t="s">
        <v>383</v>
      </c>
      <c r="C77" s="347">
        <f>SUM(C78:C81)</f>
        <v>0</v>
      </c>
    </row>
    <row r="78" spans="1:3" s="474" customFormat="1" ht="12" customHeight="1">
      <c r="A78" s="480" t="s">
        <v>362</v>
      </c>
      <c r="B78" s="475" t="s">
        <v>363</v>
      </c>
      <c r="C78" s="352"/>
    </row>
    <row r="79" spans="1:3" s="474" customFormat="1" ht="12" customHeight="1">
      <c r="A79" s="481" t="s">
        <v>364</v>
      </c>
      <c r="B79" s="476" t="s">
        <v>365</v>
      </c>
      <c r="C79" s="352"/>
    </row>
    <row r="80" spans="1:3" s="474" customFormat="1" ht="12" customHeight="1">
      <c r="A80" s="481" t="s">
        <v>366</v>
      </c>
      <c r="B80" s="476" t="s">
        <v>367</v>
      </c>
      <c r="C80" s="352"/>
    </row>
    <row r="81" spans="1:3" s="474" customFormat="1" ht="12" customHeight="1" thickBot="1">
      <c r="A81" s="482" t="s">
        <v>368</v>
      </c>
      <c r="B81" s="477" t="s">
        <v>369</v>
      </c>
      <c r="C81" s="352"/>
    </row>
    <row r="82" spans="1:3" s="474" customFormat="1" ht="13.5" customHeight="1" thickBot="1">
      <c r="A82" s="478" t="s">
        <v>370</v>
      </c>
      <c r="B82" s="342" t="s">
        <v>371</v>
      </c>
      <c r="C82" s="526"/>
    </row>
    <row r="83" spans="1:3" s="474" customFormat="1" ht="15.75" customHeight="1" thickBot="1">
      <c r="A83" s="478" t="s">
        <v>372</v>
      </c>
      <c r="B83" s="483" t="s">
        <v>373</v>
      </c>
      <c r="C83" s="353">
        <f>+C61+C65+C70+C73+C77+C82</f>
        <v>0</v>
      </c>
    </row>
    <row r="84" spans="1:3" s="474" customFormat="1" ht="16.5" customHeight="1" thickBot="1">
      <c r="A84" s="484" t="s">
        <v>386</v>
      </c>
      <c r="B84" s="485" t="s">
        <v>374</v>
      </c>
      <c r="C84" s="353">
        <f>+C60+C83</f>
        <v>0</v>
      </c>
    </row>
    <row r="85" spans="1:3" s="474" customFormat="1" ht="83.25" customHeight="1">
      <c r="A85" s="5"/>
      <c r="B85" s="6"/>
      <c r="C85" s="354"/>
    </row>
    <row r="86" spans="1:3" ht="16.5" customHeight="1">
      <c r="A86" s="599" t="s">
        <v>50</v>
      </c>
      <c r="B86" s="599"/>
      <c r="C86" s="599"/>
    </row>
    <row r="87" spans="1:3" s="486" customFormat="1" ht="16.5" customHeight="1" thickBot="1">
      <c r="A87" s="602" t="s">
        <v>166</v>
      </c>
      <c r="B87" s="602"/>
      <c r="C87" s="169" t="s">
        <v>246</v>
      </c>
    </row>
    <row r="88" spans="1:3" ht="37.5" customHeight="1" thickBot="1">
      <c r="A88" s="23" t="s">
        <v>78</v>
      </c>
      <c r="B88" s="24" t="s">
        <v>51</v>
      </c>
      <c r="C88" s="45" t="s">
        <v>275</v>
      </c>
    </row>
    <row r="89" spans="1:3" s="473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389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390</v>
      </c>
      <c r="C96" s="351"/>
    </row>
    <row r="97" spans="1:3" ht="12" customHeight="1">
      <c r="A97" s="14" t="s">
        <v>114</v>
      </c>
      <c r="B97" s="172" t="s">
        <v>391</v>
      </c>
      <c r="C97" s="351"/>
    </row>
    <row r="98" spans="1:3" ht="12" customHeight="1">
      <c r="A98" s="14" t="s">
        <v>124</v>
      </c>
      <c r="B98" s="173" t="s">
        <v>392</v>
      </c>
      <c r="C98" s="351"/>
    </row>
    <row r="99" spans="1:3" ht="12" customHeight="1">
      <c r="A99" s="14" t="s">
        <v>125</v>
      </c>
      <c r="B99" s="173" t="s">
        <v>393</v>
      </c>
      <c r="C99" s="351"/>
    </row>
    <row r="100" spans="1:3" ht="12" customHeight="1">
      <c r="A100" s="14" t="s">
        <v>126</v>
      </c>
      <c r="B100" s="172" t="s">
        <v>394</v>
      </c>
      <c r="C100" s="351"/>
    </row>
    <row r="101" spans="1:3" ht="12" customHeight="1">
      <c r="A101" s="14" t="s">
        <v>127</v>
      </c>
      <c r="B101" s="172" t="s">
        <v>395</v>
      </c>
      <c r="C101" s="351"/>
    </row>
    <row r="102" spans="1:3" ht="12" customHeight="1">
      <c r="A102" s="14" t="s">
        <v>129</v>
      </c>
      <c r="B102" s="173" t="s">
        <v>396</v>
      </c>
      <c r="C102" s="351"/>
    </row>
    <row r="103" spans="1:3" ht="12" customHeight="1">
      <c r="A103" s="13" t="s">
        <v>199</v>
      </c>
      <c r="B103" s="174" t="s">
        <v>397</v>
      </c>
      <c r="C103" s="351"/>
    </row>
    <row r="104" spans="1:3" ht="12" customHeight="1">
      <c r="A104" s="14" t="s">
        <v>387</v>
      </c>
      <c r="B104" s="174" t="s">
        <v>398</v>
      </c>
      <c r="C104" s="351"/>
    </row>
    <row r="105" spans="1:3" ht="12" customHeight="1" thickBot="1">
      <c r="A105" s="18" t="s">
        <v>388</v>
      </c>
      <c r="B105" s="175" t="s">
        <v>399</v>
      </c>
      <c r="C105" s="355"/>
    </row>
    <row r="106" spans="1:3" ht="12" customHeight="1" thickBot="1">
      <c r="A106" s="20" t="s">
        <v>22</v>
      </c>
      <c r="B106" s="30" t="s">
        <v>400</v>
      </c>
      <c r="C106" s="347">
        <f>+C107+C109+C111</f>
        <v>0</v>
      </c>
    </row>
    <row r="107" spans="1:3" ht="12" customHeight="1">
      <c r="A107" s="15" t="s">
        <v>115</v>
      </c>
      <c r="B107" s="8" t="s">
        <v>245</v>
      </c>
      <c r="C107" s="350"/>
    </row>
    <row r="108" spans="1:3" ht="12" customHeight="1">
      <c r="A108" s="15" t="s">
        <v>116</v>
      </c>
      <c r="B108" s="12" t="s">
        <v>404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405</v>
      </c>
      <c r="C110" s="314"/>
    </row>
    <row r="111" spans="1:3" ht="12" customHeight="1">
      <c r="A111" s="15" t="s">
        <v>119</v>
      </c>
      <c r="B111" s="344" t="s">
        <v>248</v>
      </c>
      <c r="C111" s="314"/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1" t="s">
        <v>410</v>
      </c>
      <c r="C113" s="314"/>
    </row>
    <row r="114" spans="1:3" ht="15.75">
      <c r="A114" s="15" t="s">
        <v>201</v>
      </c>
      <c r="B114" s="173" t="s">
        <v>393</v>
      </c>
      <c r="C114" s="314"/>
    </row>
    <row r="115" spans="1:3" ht="12" customHeight="1">
      <c r="A115" s="15" t="s">
        <v>202</v>
      </c>
      <c r="B115" s="173" t="s">
        <v>409</v>
      </c>
      <c r="C115" s="314"/>
    </row>
    <row r="116" spans="1:3" ht="12" customHeight="1">
      <c r="A116" s="15" t="s">
        <v>203</v>
      </c>
      <c r="B116" s="173" t="s">
        <v>408</v>
      </c>
      <c r="C116" s="314"/>
    </row>
    <row r="117" spans="1:3" ht="12" customHeight="1">
      <c r="A117" s="15" t="s">
        <v>401</v>
      </c>
      <c r="B117" s="173" t="s">
        <v>396</v>
      </c>
      <c r="C117" s="314"/>
    </row>
    <row r="118" spans="1:3" ht="12" customHeight="1">
      <c r="A118" s="15" t="s">
        <v>402</v>
      </c>
      <c r="B118" s="173" t="s">
        <v>407</v>
      </c>
      <c r="C118" s="314"/>
    </row>
    <row r="119" spans="1:3" ht="16.5" thickBot="1">
      <c r="A119" s="13" t="s">
        <v>403</v>
      </c>
      <c r="B119" s="173" t="s">
        <v>406</v>
      </c>
      <c r="C119" s="316"/>
    </row>
    <row r="120" spans="1:3" ht="12" customHeight="1" thickBot="1">
      <c r="A120" s="20" t="s">
        <v>23</v>
      </c>
      <c r="B120" s="153" t="s">
        <v>411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412</v>
      </c>
      <c r="C123" s="347">
        <f>+C90+C106+C120</f>
        <v>0</v>
      </c>
    </row>
    <row r="124" spans="1:3" ht="12" customHeight="1" thickBot="1">
      <c r="A124" s="20" t="s">
        <v>25</v>
      </c>
      <c r="B124" s="153" t="s">
        <v>413</v>
      </c>
      <c r="C124" s="347">
        <f>+C125+C126+C127</f>
        <v>0</v>
      </c>
    </row>
    <row r="125" spans="1:3" ht="12" customHeight="1">
      <c r="A125" s="15" t="s">
        <v>102</v>
      </c>
      <c r="B125" s="9" t="s">
        <v>414</v>
      </c>
      <c r="C125" s="314"/>
    </row>
    <row r="126" spans="1:3" ht="12" customHeight="1">
      <c r="A126" s="15" t="s">
        <v>103</v>
      </c>
      <c r="B126" s="9" t="s">
        <v>415</v>
      </c>
      <c r="C126" s="314"/>
    </row>
    <row r="127" spans="1:3" ht="12" customHeight="1" thickBot="1">
      <c r="A127" s="13" t="s">
        <v>104</v>
      </c>
      <c r="B127" s="7" t="s">
        <v>416</v>
      </c>
      <c r="C127" s="314"/>
    </row>
    <row r="128" spans="1:3" ht="12" customHeight="1" thickBot="1">
      <c r="A128" s="20" t="s">
        <v>26</v>
      </c>
      <c r="B128" s="153" t="s">
        <v>481</v>
      </c>
      <c r="C128" s="347">
        <f>+C129+C130+C131+C132</f>
        <v>0</v>
      </c>
    </row>
    <row r="129" spans="1:3" ht="12" customHeight="1">
      <c r="A129" s="15" t="s">
        <v>105</v>
      </c>
      <c r="B129" s="9" t="s">
        <v>417</v>
      </c>
      <c r="C129" s="314"/>
    </row>
    <row r="130" spans="1:3" ht="12" customHeight="1">
      <c r="A130" s="15" t="s">
        <v>106</v>
      </c>
      <c r="B130" s="9" t="s">
        <v>418</v>
      </c>
      <c r="C130" s="314"/>
    </row>
    <row r="131" spans="1:3" ht="12" customHeight="1">
      <c r="A131" s="15" t="s">
        <v>320</v>
      </c>
      <c r="B131" s="9" t="s">
        <v>419</v>
      </c>
      <c r="C131" s="314"/>
    </row>
    <row r="132" spans="1:3" ht="12" customHeight="1" thickBot="1">
      <c r="A132" s="13" t="s">
        <v>321</v>
      </c>
      <c r="B132" s="7" t="s">
        <v>420</v>
      </c>
      <c r="C132" s="314"/>
    </row>
    <row r="133" spans="1:3" ht="12" customHeight="1" thickBot="1">
      <c r="A133" s="20" t="s">
        <v>27</v>
      </c>
      <c r="B133" s="153" t="s">
        <v>421</v>
      </c>
      <c r="C133" s="353">
        <f>+C134+C135+C136+C137</f>
        <v>0</v>
      </c>
    </row>
    <row r="134" spans="1:3" ht="12" customHeight="1">
      <c r="A134" s="15" t="s">
        <v>107</v>
      </c>
      <c r="B134" s="9" t="s">
        <v>422</v>
      </c>
      <c r="C134" s="314"/>
    </row>
    <row r="135" spans="1:3" ht="12" customHeight="1">
      <c r="A135" s="15" t="s">
        <v>108</v>
      </c>
      <c r="B135" s="9" t="s">
        <v>432</v>
      </c>
      <c r="C135" s="314"/>
    </row>
    <row r="136" spans="1:3" ht="12" customHeight="1">
      <c r="A136" s="15" t="s">
        <v>333</v>
      </c>
      <c r="B136" s="9" t="s">
        <v>423</v>
      </c>
      <c r="C136" s="314"/>
    </row>
    <row r="137" spans="1:3" ht="12" customHeight="1" thickBot="1">
      <c r="A137" s="13" t="s">
        <v>334</v>
      </c>
      <c r="B137" s="7" t="s">
        <v>424</v>
      </c>
      <c r="C137" s="314"/>
    </row>
    <row r="138" spans="1:3" ht="12" customHeight="1" thickBot="1">
      <c r="A138" s="20" t="s">
        <v>28</v>
      </c>
      <c r="B138" s="153" t="s">
        <v>425</v>
      </c>
      <c r="C138" s="356">
        <f>+C139+C140+C141+C142</f>
        <v>0</v>
      </c>
    </row>
    <row r="139" spans="1:3" ht="12" customHeight="1">
      <c r="A139" s="15" t="s">
        <v>194</v>
      </c>
      <c r="B139" s="9" t="s">
        <v>426</v>
      </c>
      <c r="C139" s="314"/>
    </row>
    <row r="140" spans="1:3" ht="12" customHeight="1">
      <c r="A140" s="15" t="s">
        <v>195</v>
      </c>
      <c r="B140" s="9" t="s">
        <v>427</v>
      </c>
      <c r="C140" s="314"/>
    </row>
    <row r="141" spans="1:3" ht="12" customHeight="1">
      <c r="A141" s="15" t="s">
        <v>247</v>
      </c>
      <c r="B141" s="9" t="s">
        <v>428</v>
      </c>
      <c r="C141" s="314"/>
    </row>
    <row r="142" spans="1:3" ht="12" customHeight="1" thickBot="1">
      <c r="A142" s="15" t="s">
        <v>336</v>
      </c>
      <c r="B142" s="9" t="s">
        <v>429</v>
      </c>
      <c r="C142" s="314"/>
    </row>
    <row r="143" spans="1:9" ht="15" customHeight="1" thickBot="1">
      <c r="A143" s="20" t="s">
        <v>29</v>
      </c>
      <c r="B143" s="153" t="s">
        <v>430</v>
      </c>
      <c r="C143" s="487">
        <f>+C124+C128+C133+C138</f>
        <v>0</v>
      </c>
      <c r="F143" s="488"/>
      <c r="G143" s="489"/>
      <c r="H143" s="489"/>
      <c r="I143" s="489"/>
    </row>
    <row r="144" spans="1:3" s="474" customFormat="1" ht="12.75" customHeight="1" thickBot="1">
      <c r="A144" s="345" t="s">
        <v>30</v>
      </c>
      <c r="B144" s="437" t="s">
        <v>431</v>
      </c>
      <c r="C144" s="487">
        <f>+C123+C143</f>
        <v>0</v>
      </c>
    </row>
    <row r="145" ht="7.5" customHeight="1"/>
    <row r="146" spans="1:3" ht="15.75">
      <c r="A146" s="605" t="s">
        <v>433</v>
      </c>
      <c r="B146" s="605"/>
      <c r="C146" s="605"/>
    </row>
    <row r="147" spans="1:3" ht="15" customHeight="1" thickBot="1">
      <c r="A147" s="601" t="s">
        <v>167</v>
      </c>
      <c r="B147" s="601"/>
      <c r="C147" s="357" t="s">
        <v>246</v>
      </c>
    </row>
    <row r="148" spans="1:4" ht="13.5" customHeight="1" thickBot="1">
      <c r="A148" s="20">
        <v>1</v>
      </c>
      <c r="B148" s="30" t="s">
        <v>434</v>
      </c>
      <c r="C148" s="347">
        <f>+C60-C123</f>
        <v>0</v>
      </c>
      <c r="D148" s="490"/>
    </row>
    <row r="149" spans="1:3" ht="27.75" customHeight="1" thickBot="1">
      <c r="A149" s="20" t="s">
        <v>22</v>
      </c>
      <c r="B149" s="30" t="s">
        <v>435</v>
      </c>
      <c r="C149" s="347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2014. ÉVI KÖLTSÉGVETÉS
ÁLLAMI (ÁLLAMIGAZGATÁSI) FELADATOK MÉRLEGE
&amp;R&amp;"Times New Roman CE,Félkövér dőlt"&amp;11 1.4. melléklet a 2/2014. (II.7.)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31"/>
  <sheetViews>
    <sheetView zoomScaleSheetLayoutView="100" workbookViewId="0" topLeftCell="C10">
      <selection activeCell="Y8" sqref="Y8"/>
    </sheetView>
  </sheetViews>
  <sheetFormatPr defaultColWidth="9.00390625" defaultRowHeight="12.75"/>
  <cols>
    <col min="1" max="1" width="6.875" style="63" customWidth="1"/>
    <col min="2" max="2" width="44.00390625" style="229" customWidth="1"/>
    <col min="3" max="3" width="13.50390625" style="63" customWidth="1"/>
    <col min="4" max="4" width="15.125" style="63" hidden="1" customWidth="1"/>
    <col min="5" max="5" width="14.50390625" style="63" hidden="1" customWidth="1"/>
    <col min="6" max="6" width="14.375" style="63" hidden="1" customWidth="1"/>
    <col min="7" max="7" width="13.375" style="63" hidden="1" customWidth="1"/>
    <col min="8" max="8" width="14.375" style="63" hidden="1" customWidth="1"/>
    <col min="9" max="9" width="13.375" style="63" customWidth="1"/>
    <col min="10" max="10" width="14.375" style="63" customWidth="1"/>
    <col min="11" max="11" width="13.375" style="63" customWidth="1"/>
    <col min="12" max="12" width="42.375" style="63" customWidth="1"/>
    <col min="13" max="13" width="13.00390625" style="63" customWidth="1"/>
    <col min="14" max="14" width="15.00390625" style="63" hidden="1" customWidth="1"/>
    <col min="15" max="15" width="13.125" style="63" hidden="1" customWidth="1"/>
    <col min="16" max="16" width="15.00390625" style="63" hidden="1" customWidth="1"/>
    <col min="17" max="17" width="14.00390625" style="63" hidden="1" customWidth="1"/>
    <col min="18" max="18" width="15.00390625" style="63" hidden="1" customWidth="1"/>
    <col min="19" max="19" width="14.00390625" style="63" customWidth="1"/>
    <col min="20" max="20" width="15.00390625" style="63" customWidth="1"/>
    <col min="21" max="21" width="14.00390625" style="63" customWidth="1"/>
    <col min="22" max="23" width="4.875" style="63" customWidth="1"/>
    <col min="24" max="16384" width="9.375" style="63" customWidth="1"/>
  </cols>
  <sheetData>
    <row r="1" spans="2:23" ht="39.75" customHeight="1">
      <c r="B1" s="369" t="s">
        <v>171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606" t="s">
        <v>599</v>
      </c>
      <c r="W1" s="606" t="s">
        <v>614</v>
      </c>
    </row>
    <row r="2" spans="13:23" ht="14.25" thickBot="1">
      <c r="M2" s="371"/>
      <c r="N2" s="371"/>
      <c r="O2" s="371"/>
      <c r="P2" s="371"/>
      <c r="Q2" s="371"/>
      <c r="R2" s="371"/>
      <c r="S2" s="371"/>
      <c r="T2" s="371"/>
      <c r="U2" s="371" t="s">
        <v>69</v>
      </c>
      <c r="V2" s="606"/>
      <c r="W2" s="606"/>
    </row>
    <row r="3" spans="1:23" ht="18" customHeight="1" thickBot="1">
      <c r="A3" s="607" t="s">
        <v>78</v>
      </c>
      <c r="B3" s="609" t="s">
        <v>61</v>
      </c>
      <c r="C3" s="610"/>
      <c r="D3" s="610"/>
      <c r="E3" s="610"/>
      <c r="F3" s="610"/>
      <c r="G3" s="610"/>
      <c r="H3" s="610"/>
      <c r="I3" s="610"/>
      <c r="J3" s="610"/>
      <c r="K3" s="611"/>
      <c r="L3" s="612" t="s">
        <v>63</v>
      </c>
      <c r="M3" s="613"/>
      <c r="N3" s="613"/>
      <c r="O3" s="613"/>
      <c r="P3" s="613"/>
      <c r="Q3" s="613"/>
      <c r="R3" s="613"/>
      <c r="S3" s="613"/>
      <c r="T3" s="613"/>
      <c r="U3" s="613"/>
      <c r="V3" s="606"/>
      <c r="W3" s="606"/>
    </row>
    <row r="4" spans="1:23" s="375" customFormat="1" ht="35.25" customHeight="1" thickBot="1">
      <c r="A4" s="608"/>
      <c r="B4" s="230" t="s">
        <v>70</v>
      </c>
      <c r="C4" s="231" t="s">
        <v>275</v>
      </c>
      <c r="D4" s="45" t="s">
        <v>597</v>
      </c>
      <c r="E4" s="45" t="s">
        <v>596</v>
      </c>
      <c r="F4" s="45" t="s">
        <v>607</v>
      </c>
      <c r="G4" s="45" t="s">
        <v>596</v>
      </c>
      <c r="H4" s="45" t="s">
        <v>609</v>
      </c>
      <c r="I4" s="45" t="s">
        <v>596</v>
      </c>
      <c r="J4" s="45" t="s">
        <v>613</v>
      </c>
      <c r="K4" s="45" t="s">
        <v>596</v>
      </c>
      <c r="L4" s="230" t="s">
        <v>70</v>
      </c>
      <c r="M4" s="59" t="s">
        <v>275</v>
      </c>
      <c r="N4" s="45" t="s">
        <v>597</v>
      </c>
      <c r="O4" s="45" t="s">
        <v>596</v>
      </c>
      <c r="P4" s="45" t="s">
        <v>607</v>
      </c>
      <c r="Q4" s="45" t="s">
        <v>596</v>
      </c>
      <c r="R4" s="45" t="s">
        <v>609</v>
      </c>
      <c r="S4" s="45" t="s">
        <v>596</v>
      </c>
      <c r="T4" s="45" t="s">
        <v>613</v>
      </c>
      <c r="U4" s="45" t="s">
        <v>596</v>
      </c>
      <c r="V4" s="606"/>
      <c r="W4" s="606"/>
    </row>
    <row r="5" spans="1:23" s="380" customFormat="1" ht="12" customHeight="1" thickBot="1">
      <c r="A5" s="376">
        <v>1</v>
      </c>
      <c r="B5" s="377">
        <v>2</v>
      </c>
      <c r="C5" s="378" t="s">
        <v>23</v>
      </c>
      <c r="D5" s="378" t="s">
        <v>23</v>
      </c>
      <c r="E5" s="378">
        <v>4</v>
      </c>
      <c r="F5" s="378">
        <v>5</v>
      </c>
      <c r="G5" s="378">
        <v>4</v>
      </c>
      <c r="H5" s="378">
        <v>5</v>
      </c>
      <c r="I5" s="378">
        <v>4</v>
      </c>
      <c r="J5" s="378">
        <v>5</v>
      </c>
      <c r="K5" s="378">
        <v>6</v>
      </c>
      <c r="L5" s="377">
        <v>7</v>
      </c>
      <c r="M5" s="379">
        <v>8</v>
      </c>
      <c r="N5" s="379" t="s">
        <v>25</v>
      </c>
      <c r="O5" s="379">
        <v>9</v>
      </c>
      <c r="P5" s="379">
        <v>10</v>
      </c>
      <c r="Q5" s="379">
        <v>9</v>
      </c>
      <c r="R5" s="379">
        <v>10</v>
      </c>
      <c r="S5" s="379">
        <v>9</v>
      </c>
      <c r="T5" s="379">
        <v>10</v>
      </c>
      <c r="U5" s="379">
        <v>11</v>
      </c>
      <c r="V5" s="606"/>
      <c r="W5" s="606"/>
    </row>
    <row r="6" spans="1:23" ht="12.75" customHeight="1">
      <c r="A6" s="381" t="s">
        <v>21</v>
      </c>
      <c r="B6" s="382" t="s">
        <v>436</v>
      </c>
      <c r="C6" s="358">
        <v>127202</v>
      </c>
      <c r="D6" s="358">
        <v>528</v>
      </c>
      <c r="E6" s="358">
        <f>C6+D6</f>
        <v>127730</v>
      </c>
      <c r="F6" s="358">
        <v>5733</v>
      </c>
      <c r="G6" s="358">
        <f>E6+F6</f>
        <v>133463</v>
      </c>
      <c r="H6" s="358"/>
      <c r="I6" s="358">
        <f>G6+H6</f>
        <v>133463</v>
      </c>
      <c r="J6" s="358">
        <v>1507</v>
      </c>
      <c r="K6" s="358">
        <f>I6+J6</f>
        <v>134970</v>
      </c>
      <c r="L6" s="382" t="s">
        <v>71</v>
      </c>
      <c r="M6" s="364">
        <v>83978</v>
      </c>
      <c r="N6" s="364">
        <v>894</v>
      </c>
      <c r="O6" s="364">
        <f>M6+N6</f>
        <v>84872</v>
      </c>
      <c r="P6" s="364">
        <v>956</v>
      </c>
      <c r="Q6" s="364">
        <f>O6+P6</f>
        <v>85828</v>
      </c>
      <c r="R6" s="364">
        <v>15</v>
      </c>
      <c r="S6" s="364">
        <f>Q6+R6</f>
        <v>85843</v>
      </c>
      <c r="T6" s="364">
        <v>7712</v>
      </c>
      <c r="U6" s="364">
        <f>S6+T6</f>
        <v>93555</v>
      </c>
      <c r="V6" s="606"/>
      <c r="W6" s="606"/>
    </row>
    <row r="7" spans="1:23" ht="24" customHeight="1">
      <c r="A7" s="383" t="s">
        <v>22</v>
      </c>
      <c r="B7" s="384" t="s">
        <v>437</v>
      </c>
      <c r="C7" s="359">
        <v>31337</v>
      </c>
      <c r="D7" s="359">
        <v>705</v>
      </c>
      <c r="E7" s="358">
        <f aca="true" t="shared" si="0" ref="E7:E14">C7+D7</f>
        <v>32042</v>
      </c>
      <c r="F7" s="359">
        <v>807</v>
      </c>
      <c r="G7" s="358">
        <f aca="true" t="shared" si="1" ref="G7:G14">E7+F7</f>
        <v>32849</v>
      </c>
      <c r="H7" s="359"/>
      <c r="I7" s="358">
        <f aca="true" t="shared" si="2" ref="I7:I14">G7+H7</f>
        <v>32849</v>
      </c>
      <c r="J7" s="359">
        <v>-445</v>
      </c>
      <c r="K7" s="358">
        <f aca="true" t="shared" si="3" ref="K7:K14">I7+J7</f>
        <v>32404</v>
      </c>
      <c r="L7" s="384" t="s">
        <v>196</v>
      </c>
      <c r="M7" s="365">
        <v>26635</v>
      </c>
      <c r="N7" s="365">
        <v>248</v>
      </c>
      <c r="O7" s="364">
        <f aca="true" t="shared" si="4" ref="O7:O14">M7+N7</f>
        <v>26883</v>
      </c>
      <c r="P7" s="365">
        <v>264</v>
      </c>
      <c r="Q7" s="364">
        <f aca="true" t="shared" si="5" ref="Q7:Q14">O7+P7</f>
        <v>27147</v>
      </c>
      <c r="R7" s="365"/>
      <c r="S7" s="364">
        <f aca="true" t="shared" si="6" ref="S7:S14">Q7+R7</f>
        <v>27147</v>
      </c>
      <c r="T7" s="365">
        <v>1452</v>
      </c>
      <c r="U7" s="364">
        <f aca="true" t="shared" si="7" ref="U7:U14">S7+T7</f>
        <v>28599</v>
      </c>
      <c r="V7" s="606"/>
      <c r="W7" s="606"/>
    </row>
    <row r="8" spans="1:23" ht="12.75" customHeight="1">
      <c r="A8" s="383" t="s">
        <v>23</v>
      </c>
      <c r="B8" s="384" t="s">
        <v>485</v>
      </c>
      <c r="C8" s="359"/>
      <c r="D8" s="359"/>
      <c r="E8" s="358">
        <f t="shared" si="0"/>
        <v>0</v>
      </c>
      <c r="F8" s="359"/>
      <c r="G8" s="358">
        <f t="shared" si="1"/>
        <v>0</v>
      </c>
      <c r="H8" s="359"/>
      <c r="I8" s="358">
        <f t="shared" si="2"/>
        <v>0</v>
      </c>
      <c r="J8" s="359"/>
      <c r="K8" s="358">
        <f t="shared" si="3"/>
        <v>0</v>
      </c>
      <c r="L8" s="384" t="s">
        <v>251</v>
      </c>
      <c r="M8" s="365">
        <v>117194</v>
      </c>
      <c r="N8" s="365">
        <v>91</v>
      </c>
      <c r="O8" s="364">
        <f t="shared" si="4"/>
        <v>117285</v>
      </c>
      <c r="P8" s="365">
        <v>2084</v>
      </c>
      <c r="Q8" s="364">
        <f t="shared" si="5"/>
        <v>119369</v>
      </c>
      <c r="R8" s="365">
        <v>-287</v>
      </c>
      <c r="S8" s="364">
        <f t="shared" si="6"/>
        <v>119082</v>
      </c>
      <c r="T8" s="365">
        <v>-4702</v>
      </c>
      <c r="U8" s="364">
        <f t="shared" si="7"/>
        <v>114380</v>
      </c>
      <c r="V8" s="606"/>
      <c r="W8" s="606"/>
    </row>
    <row r="9" spans="1:23" ht="12.75" customHeight="1">
      <c r="A9" s="383" t="s">
        <v>24</v>
      </c>
      <c r="B9" s="384" t="s">
        <v>187</v>
      </c>
      <c r="C9" s="359">
        <v>54000</v>
      </c>
      <c r="D9" s="359"/>
      <c r="E9" s="358">
        <f t="shared" si="0"/>
        <v>54000</v>
      </c>
      <c r="F9" s="359">
        <v>208</v>
      </c>
      <c r="G9" s="358">
        <f t="shared" si="1"/>
        <v>54208</v>
      </c>
      <c r="H9" s="359"/>
      <c r="I9" s="358">
        <f t="shared" si="2"/>
        <v>54208</v>
      </c>
      <c r="J9" s="359"/>
      <c r="K9" s="358">
        <f t="shared" si="3"/>
        <v>54208</v>
      </c>
      <c r="L9" s="384" t="s">
        <v>197</v>
      </c>
      <c r="M9" s="365">
        <v>27345</v>
      </c>
      <c r="N9" s="365"/>
      <c r="O9" s="364">
        <f t="shared" si="4"/>
        <v>27345</v>
      </c>
      <c r="P9" s="365"/>
      <c r="Q9" s="364">
        <f t="shared" si="5"/>
        <v>27345</v>
      </c>
      <c r="R9" s="365"/>
      <c r="S9" s="364">
        <f t="shared" si="6"/>
        <v>27345</v>
      </c>
      <c r="T9" s="365"/>
      <c r="U9" s="364">
        <f t="shared" si="7"/>
        <v>27345</v>
      </c>
      <c r="V9" s="606"/>
      <c r="W9" s="606"/>
    </row>
    <row r="10" spans="1:23" ht="12.75" customHeight="1">
      <c r="A10" s="383" t="s">
        <v>25</v>
      </c>
      <c r="B10" s="385" t="s">
        <v>438</v>
      </c>
      <c r="C10" s="359"/>
      <c r="D10" s="359"/>
      <c r="E10" s="358">
        <f t="shared" si="0"/>
        <v>0</v>
      </c>
      <c r="F10" s="359"/>
      <c r="G10" s="358">
        <f t="shared" si="1"/>
        <v>0</v>
      </c>
      <c r="H10" s="359"/>
      <c r="I10" s="358">
        <f t="shared" si="2"/>
        <v>0</v>
      </c>
      <c r="J10" s="359"/>
      <c r="K10" s="358">
        <f t="shared" si="3"/>
        <v>0</v>
      </c>
      <c r="L10" s="384" t="s">
        <v>198</v>
      </c>
      <c r="M10" s="365">
        <v>3240</v>
      </c>
      <c r="N10" s="365"/>
      <c r="O10" s="364">
        <f t="shared" si="4"/>
        <v>3240</v>
      </c>
      <c r="P10" s="365"/>
      <c r="Q10" s="364">
        <f t="shared" si="5"/>
        <v>3240</v>
      </c>
      <c r="R10" s="365">
        <v>251</v>
      </c>
      <c r="S10" s="364">
        <f t="shared" si="6"/>
        <v>3491</v>
      </c>
      <c r="T10" s="365"/>
      <c r="U10" s="364">
        <f t="shared" si="7"/>
        <v>3491</v>
      </c>
      <c r="V10" s="606"/>
      <c r="W10" s="606"/>
    </row>
    <row r="11" spans="1:23" ht="12.75" customHeight="1">
      <c r="A11" s="383" t="s">
        <v>26</v>
      </c>
      <c r="B11" s="384" t="s">
        <v>439</v>
      </c>
      <c r="C11" s="360"/>
      <c r="D11" s="360"/>
      <c r="E11" s="358">
        <f t="shared" si="0"/>
        <v>0</v>
      </c>
      <c r="F11" s="360"/>
      <c r="G11" s="358">
        <f t="shared" si="1"/>
        <v>0</v>
      </c>
      <c r="H11" s="360"/>
      <c r="I11" s="358">
        <f t="shared" si="2"/>
        <v>0</v>
      </c>
      <c r="J11" s="360"/>
      <c r="K11" s="358">
        <f t="shared" si="3"/>
        <v>0</v>
      </c>
      <c r="L11" s="384" t="s">
        <v>53</v>
      </c>
      <c r="M11" s="365">
        <v>3300</v>
      </c>
      <c r="N11" s="365"/>
      <c r="O11" s="364">
        <f t="shared" si="4"/>
        <v>3300</v>
      </c>
      <c r="P11" s="365">
        <v>4855</v>
      </c>
      <c r="Q11" s="364">
        <f t="shared" si="5"/>
        <v>8155</v>
      </c>
      <c r="R11" s="365">
        <v>23</v>
      </c>
      <c r="S11" s="364">
        <f t="shared" si="6"/>
        <v>8178</v>
      </c>
      <c r="T11" s="365">
        <v>8059</v>
      </c>
      <c r="U11" s="364">
        <f t="shared" si="7"/>
        <v>16237</v>
      </c>
      <c r="V11" s="606"/>
      <c r="W11" s="606"/>
    </row>
    <row r="12" spans="1:23" ht="12.75" customHeight="1">
      <c r="A12" s="383" t="s">
        <v>27</v>
      </c>
      <c r="B12" s="384" t="s">
        <v>318</v>
      </c>
      <c r="C12" s="359">
        <v>22704</v>
      </c>
      <c r="D12" s="359"/>
      <c r="E12" s="358">
        <f t="shared" si="0"/>
        <v>22704</v>
      </c>
      <c r="F12" s="359">
        <v>1411</v>
      </c>
      <c r="G12" s="358">
        <f t="shared" si="1"/>
        <v>24115</v>
      </c>
      <c r="H12" s="359">
        <v>2</v>
      </c>
      <c r="I12" s="358">
        <f t="shared" si="2"/>
        <v>24117</v>
      </c>
      <c r="J12" s="359"/>
      <c r="K12" s="358">
        <f t="shared" si="3"/>
        <v>24117</v>
      </c>
      <c r="L12" s="52"/>
      <c r="M12" s="365"/>
      <c r="N12" s="365"/>
      <c r="O12" s="364">
        <f t="shared" si="4"/>
        <v>0</v>
      </c>
      <c r="P12" s="365"/>
      <c r="Q12" s="364">
        <f t="shared" si="5"/>
        <v>0</v>
      </c>
      <c r="R12" s="365"/>
      <c r="S12" s="364">
        <f t="shared" si="6"/>
        <v>0</v>
      </c>
      <c r="T12" s="365"/>
      <c r="U12" s="364">
        <f t="shared" si="7"/>
        <v>0</v>
      </c>
      <c r="V12" s="606"/>
      <c r="W12" s="606"/>
    </row>
    <row r="13" spans="1:23" ht="12.75" customHeight="1">
      <c r="A13" s="383" t="s">
        <v>28</v>
      </c>
      <c r="B13" s="52"/>
      <c r="C13" s="359"/>
      <c r="D13" s="359"/>
      <c r="E13" s="358">
        <f t="shared" si="0"/>
        <v>0</v>
      </c>
      <c r="F13" s="359"/>
      <c r="G13" s="358">
        <f t="shared" si="1"/>
        <v>0</v>
      </c>
      <c r="H13" s="359"/>
      <c r="I13" s="358">
        <f t="shared" si="2"/>
        <v>0</v>
      </c>
      <c r="J13" s="359"/>
      <c r="K13" s="358">
        <f t="shared" si="3"/>
        <v>0</v>
      </c>
      <c r="L13" s="52"/>
      <c r="M13" s="365"/>
      <c r="N13" s="365"/>
      <c r="O13" s="364">
        <f t="shared" si="4"/>
        <v>0</v>
      </c>
      <c r="P13" s="365"/>
      <c r="Q13" s="364">
        <f t="shared" si="5"/>
        <v>0</v>
      </c>
      <c r="R13" s="365"/>
      <c r="S13" s="364">
        <f t="shared" si="6"/>
        <v>0</v>
      </c>
      <c r="T13" s="365"/>
      <c r="U13" s="364">
        <f t="shared" si="7"/>
        <v>0</v>
      </c>
      <c r="V13" s="606"/>
      <c r="W13" s="606"/>
    </row>
    <row r="14" spans="1:23" ht="12.75" customHeight="1">
      <c r="A14" s="383" t="s">
        <v>29</v>
      </c>
      <c r="B14" s="491"/>
      <c r="C14" s="360"/>
      <c r="D14" s="360"/>
      <c r="E14" s="358">
        <f t="shared" si="0"/>
        <v>0</v>
      </c>
      <c r="F14" s="360"/>
      <c r="G14" s="358">
        <f t="shared" si="1"/>
        <v>0</v>
      </c>
      <c r="H14" s="360"/>
      <c r="I14" s="358">
        <f t="shared" si="2"/>
        <v>0</v>
      </c>
      <c r="J14" s="360"/>
      <c r="K14" s="358">
        <f t="shared" si="3"/>
        <v>0</v>
      </c>
      <c r="L14" s="52"/>
      <c r="M14" s="365"/>
      <c r="N14" s="365"/>
      <c r="O14" s="364">
        <f t="shared" si="4"/>
        <v>0</v>
      </c>
      <c r="P14" s="365"/>
      <c r="Q14" s="364">
        <f t="shared" si="5"/>
        <v>0</v>
      </c>
      <c r="R14" s="365"/>
      <c r="S14" s="364">
        <f t="shared" si="6"/>
        <v>0</v>
      </c>
      <c r="T14" s="365"/>
      <c r="U14" s="364">
        <f t="shared" si="7"/>
        <v>0</v>
      </c>
      <c r="V14" s="606"/>
      <c r="W14" s="606"/>
    </row>
    <row r="15" spans="1:23" ht="12.75" customHeight="1">
      <c r="A15" s="383" t="s">
        <v>30</v>
      </c>
      <c r="B15" s="52"/>
      <c r="C15" s="359"/>
      <c r="D15" s="359"/>
      <c r="E15" s="359"/>
      <c r="F15" s="359"/>
      <c r="G15" s="359"/>
      <c r="H15" s="359"/>
      <c r="I15" s="359"/>
      <c r="J15" s="359"/>
      <c r="K15" s="359"/>
      <c r="L15" s="52"/>
      <c r="M15" s="365"/>
      <c r="N15" s="365"/>
      <c r="O15" s="365"/>
      <c r="P15" s="365"/>
      <c r="Q15" s="365"/>
      <c r="R15" s="365"/>
      <c r="S15" s="365"/>
      <c r="T15" s="365"/>
      <c r="U15" s="365"/>
      <c r="V15" s="606"/>
      <c r="W15" s="606"/>
    </row>
    <row r="16" spans="1:23" ht="12.75" customHeight="1">
      <c r="A16" s="383" t="s">
        <v>31</v>
      </c>
      <c r="B16" s="52"/>
      <c r="C16" s="359"/>
      <c r="D16" s="359"/>
      <c r="E16" s="359"/>
      <c r="F16" s="359"/>
      <c r="G16" s="359"/>
      <c r="H16" s="359"/>
      <c r="I16" s="359"/>
      <c r="J16" s="359"/>
      <c r="K16" s="359"/>
      <c r="L16" s="52"/>
      <c r="M16" s="365"/>
      <c r="N16" s="365"/>
      <c r="O16" s="365"/>
      <c r="P16" s="365"/>
      <c r="Q16" s="365"/>
      <c r="R16" s="365"/>
      <c r="S16" s="365"/>
      <c r="T16" s="365"/>
      <c r="U16" s="365"/>
      <c r="V16" s="606"/>
      <c r="W16" s="606"/>
    </row>
    <row r="17" spans="1:23" ht="12.75" customHeight="1" thickBot="1">
      <c r="A17" s="383" t="s">
        <v>32</v>
      </c>
      <c r="B17" s="65"/>
      <c r="C17" s="361"/>
      <c r="D17" s="361"/>
      <c r="E17" s="361"/>
      <c r="F17" s="361"/>
      <c r="G17" s="361"/>
      <c r="H17" s="361"/>
      <c r="I17" s="361"/>
      <c r="J17" s="361"/>
      <c r="K17" s="361"/>
      <c r="L17" s="52"/>
      <c r="M17" s="366"/>
      <c r="N17" s="366"/>
      <c r="O17" s="366"/>
      <c r="P17" s="366"/>
      <c r="Q17" s="366"/>
      <c r="R17" s="366"/>
      <c r="S17" s="366"/>
      <c r="T17" s="366"/>
      <c r="U17" s="366"/>
      <c r="V17" s="606"/>
      <c r="W17" s="606"/>
    </row>
    <row r="18" spans="1:23" ht="27.75" customHeight="1" thickBot="1">
      <c r="A18" s="386" t="s">
        <v>33</v>
      </c>
      <c r="B18" s="155" t="s">
        <v>486</v>
      </c>
      <c r="C18" s="362">
        <f aca="true" t="shared" si="8" ref="C18:I18">+C6+C7+C9+C10+C12+C13+C14+C15+C16+C17</f>
        <v>235243</v>
      </c>
      <c r="D18" s="362">
        <f t="shared" si="8"/>
        <v>1233</v>
      </c>
      <c r="E18" s="362">
        <f t="shared" si="8"/>
        <v>236476</v>
      </c>
      <c r="F18" s="362">
        <f t="shared" si="8"/>
        <v>8159</v>
      </c>
      <c r="G18" s="362">
        <f t="shared" si="8"/>
        <v>244635</v>
      </c>
      <c r="H18" s="362">
        <f t="shared" si="8"/>
        <v>2</v>
      </c>
      <c r="I18" s="362">
        <f t="shared" si="8"/>
        <v>244637</v>
      </c>
      <c r="J18" s="362">
        <f>+J6+J7+J9+J10+J12+J13+J14+J15+J16+J17</f>
        <v>1062</v>
      </c>
      <c r="K18" s="362">
        <f>+K6+K7+K9+K10+K12+K13+K14+K15+K16+K17</f>
        <v>245699</v>
      </c>
      <c r="L18" s="155" t="s">
        <v>447</v>
      </c>
      <c r="M18" s="367">
        <f aca="true" t="shared" si="9" ref="M18:S18">SUM(M6:M17)</f>
        <v>261692</v>
      </c>
      <c r="N18" s="367">
        <f t="shared" si="9"/>
        <v>1233</v>
      </c>
      <c r="O18" s="367">
        <f t="shared" si="9"/>
        <v>262925</v>
      </c>
      <c r="P18" s="367">
        <f t="shared" si="9"/>
        <v>8159</v>
      </c>
      <c r="Q18" s="367">
        <f t="shared" si="9"/>
        <v>271084</v>
      </c>
      <c r="R18" s="367">
        <f t="shared" si="9"/>
        <v>2</v>
      </c>
      <c r="S18" s="367">
        <f t="shared" si="9"/>
        <v>271086</v>
      </c>
      <c r="T18" s="367">
        <f>SUM(T6:T17)</f>
        <v>12521</v>
      </c>
      <c r="U18" s="367">
        <f>SUM(U6:U17)</f>
        <v>283607</v>
      </c>
      <c r="V18" s="606"/>
      <c r="W18" s="606"/>
    </row>
    <row r="19" spans="1:23" ht="12.75" customHeight="1">
      <c r="A19" s="590" t="s">
        <v>34</v>
      </c>
      <c r="B19" s="387" t="s">
        <v>442</v>
      </c>
      <c r="C19" s="558">
        <f>+C20+C21+C22+C23</f>
        <v>26449</v>
      </c>
      <c r="D19" s="558"/>
      <c r="E19" s="591">
        <f>C19+D19</f>
        <v>26449</v>
      </c>
      <c r="F19" s="558"/>
      <c r="G19" s="591">
        <f>E19+F19</f>
        <v>26449</v>
      </c>
      <c r="H19" s="558"/>
      <c r="I19" s="591">
        <f>G19+H19</f>
        <v>26449</v>
      </c>
      <c r="J19" s="558"/>
      <c r="K19" s="591">
        <f>I19+J19</f>
        <v>26449</v>
      </c>
      <c r="L19" s="388" t="s">
        <v>204</v>
      </c>
      <c r="M19" s="368"/>
      <c r="N19" s="368"/>
      <c r="O19" s="368"/>
      <c r="P19" s="368"/>
      <c r="Q19" s="368"/>
      <c r="R19" s="368"/>
      <c r="S19" s="368"/>
      <c r="T19" s="368"/>
      <c r="U19" s="368"/>
      <c r="V19" s="606"/>
      <c r="W19" s="606"/>
    </row>
    <row r="20" spans="1:23" ht="12.75" customHeight="1">
      <c r="A20" s="592" t="s">
        <v>35</v>
      </c>
      <c r="B20" s="388" t="s">
        <v>243</v>
      </c>
      <c r="C20" s="98">
        <v>26449</v>
      </c>
      <c r="D20" s="98"/>
      <c r="E20" s="593">
        <f aca="true" t="shared" si="10" ref="E20:E25">C20+D20</f>
        <v>26449</v>
      </c>
      <c r="F20" s="98"/>
      <c r="G20" s="593">
        <f aca="true" t="shared" si="11" ref="G20:G25">E20+F20</f>
        <v>26449</v>
      </c>
      <c r="H20" s="98"/>
      <c r="I20" s="593">
        <f aca="true" t="shared" si="12" ref="I20:I25">G20+H20</f>
        <v>26449</v>
      </c>
      <c r="J20" s="98">
        <v>11459</v>
      </c>
      <c r="K20" s="593">
        <f aca="true" t="shared" si="13" ref="K20:K25">I20+J20</f>
        <v>37908</v>
      </c>
      <c r="L20" s="388" t="s">
        <v>446</v>
      </c>
      <c r="M20" s="99"/>
      <c r="N20" s="99"/>
      <c r="O20" s="99"/>
      <c r="P20" s="99"/>
      <c r="Q20" s="99"/>
      <c r="R20" s="99"/>
      <c r="S20" s="99"/>
      <c r="T20" s="99"/>
      <c r="U20" s="99"/>
      <c r="V20" s="606"/>
      <c r="W20" s="606"/>
    </row>
    <row r="21" spans="1:23" ht="12.75" customHeight="1">
      <c r="A21" s="592" t="s">
        <v>36</v>
      </c>
      <c r="B21" s="388" t="s">
        <v>244</v>
      </c>
      <c r="C21" s="98"/>
      <c r="D21" s="98"/>
      <c r="E21" s="593">
        <f t="shared" si="10"/>
        <v>0</v>
      </c>
      <c r="F21" s="98"/>
      <c r="G21" s="593">
        <f t="shared" si="11"/>
        <v>0</v>
      </c>
      <c r="H21" s="98"/>
      <c r="I21" s="593">
        <f t="shared" si="12"/>
        <v>0</v>
      </c>
      <c r="J21" s="98"/>
      <c r="K21" s="593">
        <f t="shared" si="13"/>
        <v>0</v>
      </c>
      <c r="L21" s="388" t="s">
        <v>169</v>
      </c>
      <c r="M21" s="99"/>
      <c r="N21" s="99"/>
      <c r="O21" s="99"/>
      <c r="P21" s="99"/>
      <c r="Q21" s="99"/>
      <c r="R21" s="99"/>
      <c r="S21" s="99"/>
      <c r="T21" s="99"/>
      <c r="U21" s="99"/>
      <c r="V21" s="606"/>
      <c r="W21" s="606"/>
    </row>
    <row r="22" spans="1:23" ht="12.75" customHeight="1">
      <c r="A22" s="592" t="s">
        <v>37</v>
      </c>
      <c r="B22" s="388" t="s">
        <v>249</v>
      </c>
      <c r="C22" s="98"/>
      <c r="D22" s="98"/>
      <c r="E22" s="593">
        <f t="shared" si="10"/>
        <v>0</v>
      </c>
      <c r="F22" s="98"/>
      <c r="G22" s="593">
        <f t="shared" si="11"/>
        <v>0</v>
      </c>
      <c r="H22" s="98"/>
      <c r="I22" s="593">
        <f t="shared" si="12"/>
        <v>0</v>
      </c>
      <c r="J22" s="98"/>
      <c r="K22" s="593">
        <f t="shared" si="13"/>
        <v>0</v>
      </c>
      <c r="L22" s="388" t="s">
        <v>170</v>
      </c>
      <c r="M22" s="99"/>
      <c r="N22" s="99"/>
      <c r="O22" s="99"/>
      <c r="P22" s="99"/>
      <c r="Q22" s="99"/>
      <c r="R22" s="99"/>
      <c r="S22" s="99"/>
      <c r="T22" s="99"/>
      <c r="U22" s="99"/>
      <c r="V22" s="606"/>
      <c r="W22" s="606"/>
    </row>
    <row r="23" spans="1:23" ht="12.75" customHeight="1">
      <c r="A23" s="592" t="s">
        <v>38</v>
      </c>
      <c r="B23" s="388" t="s">
        <v>250</v>
      </c>
      <c r="C23" s="98"/>
      <c r="D23" s="98"/>
      <c r="E23" s="593">
        <f t="shared" si="10"/>
        <v>0</v>
      </c>
      <c r="F23" s="98"/>
      <c r="G23" s="593">
        <f t="shared" si="11"/>
        <v>0</v>
      </c>
      <c r="H23" s="98"/>
      <c r="I23" s="593">
        <f t="shared" si="12"/>
        <v>0</v>
      </c>
      <c r="J23" s="98"/>
      <c r="K23" s="593">
        <f t="shared" si="13"/>
        <v>0</v>
      </c>
      <c r="L23" s="387" t="s">
        <v>252</v>
      </c>
      <c r="M23" s="99"/>
      <c r="N23" s="99"/>
      <c r="O23" s="99"/>
      <c r="P23" s="99"/>
      <c r="Q23" s="99"/>
      <c r="R23" s="99"/>
      <c r="S23" s="99"/>
      <c r="T23" s="99"/>
      <c r="U23" s="99"/>
      <c r="V23" s="606"/>
      <c r="W23" s="606"/>
    </row>
    <row r="24" spans="1:23" ht="21.75" customHeight="1">
      <c r="A24" s="592" t="s">
        <v>39</v>
      </c>
      <c r="B24" s="388" t="s">
        <v>443</v>
      </c>
      <c r="C24" s="389">
        <f>+C25+C26</f>
        <v>0</v>
      </c>
      <c r="D24" s="389">
        <f>+D25+D26</f>
        <v>0</v>
      </c>
      <c r="E24" s="593">
        <f t="shared" si="10"/>
        <v>0</v>
      </c>
      <c r="F24" s="389">
        <f>+F25+F26</f>
        <v>0</v>
      </c>
      <c r="G24" s="593">
        <f t="shared" si="11"/>
        <v>0</v>
      </c>
      <c r="H24" s="389">
        <f>+H25+H26</f>
        <v>0</v>
      </c>
      <c r="I24" s="593">
        <f t="shared" si="12"/>
        <v>0</v>
      </c>
      <c r="J24" s="389">
        <f>+J25+J26</f>
        <v>0</v>
      </c>
      <c r="K24" s="593">
        <f t="shared" si="13"/>
        <v>0</v>
      </c>
      <c r="L24" s="388" t="s">
        <v>205</v>
      </c>
      <c r="M24" s="99"/>
      <c r="N24" s="99"/>
      <c r="O24" s="99"/>
      <c r="P24" s="99"/>
      <c r="Q24" s="99"/>
      <c r="R24" s="99"/>
      <c r="S24" s="99"/>
      <c r="T24" s="99"/>
      <c r="U24" s="99"/>
      <c r="V24" s="606"/>
      <c r="W24" s="606"/>
    </row>
    <row r="25" spans="1:23" ht="12.75" customHeight="1">
      <c r="A25" s="590" t="s">
        <v>40</v>
      </c>
      <c r="B25" s="387" t="s">
        <v>440</v>
      </c>
      <c r="C25" s="363"/>
      <c r="D25" s="363"/>
      <c r="E25" s="593">
        <f t="shared" si="10"/>
        <v>0</v>
      </c>
      <c r="F25" s="363"/>
      <c r="G25" s="593">
        <f t="shared" si="11"/>
        <v>0</v>
      </c>
      <c r="H25" s="363"/>
      <c r="I25" s="593">
        <f t="shared" si="12"/>
        <v>0</v>
      </c>
      <c r="J25" s="363"/>
      <c r="K25" s="593">
        <f t="shared" si="13"/>
        <v>0</v>
      </c>
      <c r="L25" s="382" t="s">
        <v>206</v>
      </c>
      <c r="M25" s="368"/>
      <c r="N25" s="368"/>
      <c r="O25" s="368"/>
      <c r="P25" s="368"/>
      <c r="Q25" s="368"/>
      <c r="R25" s="368"/>
      <c r="S25" s="368"/>
      <c r="T25" s="368"/>
      <c r="U25" s="368"/>
      <c r="V25" s="606"/>
      <c r="W25" s="606"/>
    </row>
    <row r="26" spans="1:23" ht="12.75" customHeight="1" thickBot="1">
      <c r="A26" s="592" t="s">
        <v>41</v>
      </c>
      <c r="B26" s="388" t="s">
        <v>441</v>
      </c>
      <c r="C26" s="98"/>
      <c r="D26" s="98"/>
      <c r="E26" s="98"/>
      <c r="F26" s="98"/>
      <c r="G26" s="98"/>
      <c r="H26" s="98"/>
      <c r="I26" s="98"/>
      <c r="J26" s="98"/>
      <c r="K26" s="98"/>
      <c r="L26" s="52"/>
      <c r="M26" s="99"/>
      <c r="N26" s="99"/>
      <c r="O26" s="99"/>
      <c r="P26" s="99"/>
      <c r="Q26" s="99"/>
      <c r="R26" s="99"/>
      <c r="S26" s="99"/>
      <c r="T26" s="99"/>
      <c r="U26" s="99"/>
      <c r="V26" s="606"/>
      <c r="W26" s="606"/>
    </row>
    <row r="27" spans="1:23" ht="22.5" customHeight="1" thickBot="1">
      <c r="A27" s="386" t="s">
        <v>42</v>
      </c>
      <c r="B27" s="155" t="s">
        <v>444</v>
      </c>
      <c r="C27" s="362">
        <f aca="true" t="shared" si="14" ref="C27:I27">+C19+C24</f>
        <v>26449</v>
      </c>
      <c r="D27" s="362">
        <f t="shared" si="14"/>
        <v>0</v>
      </c>
      <c r="E27" s="362">
        <f t="shared" si="14"/>
        <v>26449</v>
      </c>
      <c r="F27" s="362">
        <f t="shared" si="14"/>
        <v>0</v>
      </c>
      <c r="G27" s="362">
        <f t="shared" si="14"/>
        <v>26449</v>
      </c>
      <c r="H27" s="362">
        <f t="shared" si="14"/>
        <v>0</v>
      </c>
      <c r="I27" s="362">
        <f t="shared" si="14"/>
        <v>26449</v>
      </c>
      <c r="J27" s="362">
        <f>+J19+J24+J20</f>
        <v>11459</v>
      </c>
      <c r="K27" s="362">
        <f>+K19+K24</f>
        <v>26449</v>
      </c>
      <c r="L27" s="155" t="s">
        <v>448</v>
      </c>
      <c r="M27" s="367">
        <f aca="true" t="shared" si="15" ref="M27:S27">SUM(M19:M26)</f>
        <v>0</v>
      </c>
      <c r="N27" s="367">
        <f t="shared" si="15"/>
        <v>0</v>
      </c>
      <c r="O27" s="367">
        <f t="shared" si="15"/>
        <v>0</v>
      </c>
      <c r="P27" s="367">
        <f t="shared" si="15"/>
        <v>0</v>
      </c>
      <c r="Q27" s="367">
        <f t="shared" si="15"/>
        <v>0</v>
      </c>
      <c r="R27" s="367">
        <f t="shared" si="15"/>
        <v>0</v>
      </c>
      <c r="S27" s="367">
        <f t="shared" si="15"/>
        <v>0</v>
      </c>
      <c r="T27" s="367">
        <f>SUM(T19:T26)</f>
        <v>0</v>
      </c>
      <c r="U27" s="367">
        <f>SUM(U19:U26)</f>
        <v>0</v>
      </c>
      <c r="V27" s="606"/>
      <c r="W27" s="606"/>
    </row>
    <row r="28" spans="1:23" ht="13.5" thickBot="1">
      <c r="A28" s="386" t="s">
        <v>43</v>
      </c>
      <c r="B28" s="390" t="s">
        <v>445</v>
      </c>
      <c r="C28" s="391">
        <f aca="true" t="shared" si="16" ref="C28:I28">+C18+C27</f>
        <v>261692</v>
      </c>
      <c r="D28" s="391">
        <f t="shared" si="16"/>
        <v>1233</v>
      </c>
      <c r="E28" s="391">
        <f t="shared" si="16"/>
        <v>262925</v>
      </c>
      <c r="F28" s="391">
        <f t="shared" si="16"/>
        <v>8159</v>
      </c>
      <c r="G28" s="391">
        <f t="shared" si="16"/>
        <v>271084</v>
      </c>
      <c r="H28" s="391">
        <f t="shared" si="16"/>
        <v>2</v>
      </c>
      <c r="I28" s="391">
        <f t="shared" si="16"/>
        <v>271086</v>
      </c>
      <c r="J28" s="391">
        <f>+J18+J27</f>
        <v>12521</v>
      </c>
      <c r="K28" s="391">
        <f>+K18+K27</f>
        <v>272148</v>
      </c>
      <c r="L28" s="390" t="s">
        <v>449</v>
      </c>
      <c r="M28" s="391">
        <f aca="true" t="shared" si="17" ref="M28:S28">+M18+M27</f>
        <v>261692</v>
      </c>
      <c r="N28" s="391">
        <f t="shared" si="17"/>
        <v>1233</v>
      </c>
      <c r="O28" s="391">
        <f t="shared" si="17"/>
        <v>262925</v>
      </c>
      <c r="P28" s="391">
        <f t="shared" si="17"/>
        <v>8159</v>
      </c>
      <c r="Q28" s="391">
        <f t="shared" si="17"/>
        <v>271084</v>
      </c>
      <c r="R28" s="391">
        <f t="shared" si="17"/>
        <v>2</v>
      </c>
      <c r="S28" s="391">
        <f t="shared" si="17"/>
        <v>271086</v>
      </c>
      <c r="T28" s="391">
        <f>+T18+T27</f>
        <v>12521</v>
      </c>
      <c r="U28" s="391">
        <f>+U18+U27</f>
        <v>283607</v>
      </c>
      <c r="V28" s="606"/>
      <c r="W28" s="606"/>
    </row>
    <row r="29" spans="1:23" ht="13.5" thickBot="1">
      <c r="A29" s="386" t="s">
        <v>44</v>
      </c>
      <c r="B29" s="390" t="s">
        <v>182</v>
      </c>
      <c r="C29" s="391">
        <f>IF(C18-M18&lt;0,M18-C18,"-")</f>
        <v>26449</v>
      </c>
      <c r="D29" s="391" t="str">
        <f>IF(D18-N18&lt;0,N18-D18,"-")</f>
        <v>-</v>
      </c>
      <c r="E29" s="391">
        <f>IF(E18-O18&lt;0,O18-E18,"-")</f>
        <v>26449</v>
      </c>
      <c r="F29" s="391" t="str">
        <f>IF(F18-P18&lt;0,P18-F18,"-")</f>
        <v>-</v>
      </c>
      <c r="G29" s="391">
        <f>IF(G18-Q18&lt;0,Q18-G18,"-")</f>
        <v>26449</v>
      </c>
      <c r="H29" s="391" t="str">
        <f>IF(H18-V18&lt;0,V18-H18,"-")</f>
        <v>-</v>
      </c>
      <c r="I29" s="391" t="str">
        <f>IF(I18-W18&lt;0,W18-I18,"-")</f>
        <v>-</v>
      </c>
      <c r="J29" s="391" t="str">
        <f>IF(J18-X18&lt;0,X18-J18,"-")</f>
        <v>-</v>
      </c>
      <c r="K29" s="391" t="str">
        <f>IF(K18-Y18&lt;0,Y18-K18,"-")</f>
        <v>-</v>
      </c>
      <c r="L29" s="390" t="s">
        <v>183</v>
      </c>
      <c r="M29" s="391" t="str">
        <f aca="true" t="shared" si="18" ref="M29:U29">IF(C18-M18&gt;0,C18-M18,"-")</f>
        <v>-</v>
      </c>
      <c r="N29" s="391" t="str">
        <f t="shared" si="18"/>
        <v>-</v>
      </c>
      <c r="O29" s="391" t="str">
        <f t="shared" si="18"/>
        <v>-</v>
      </c>
      <c r="P29" s="391" t="str">
        <f t="shared" si="18"/>
        <v>-</v>
      </c>
      <c r="Q29" s="391" t="str">
        <f t="shared" si="18"/>
        <v>-</v>
      </c>
      <c r="R29" s="391" t="str">
        <f t="shared" si="18"/>
        <v>-</v>
      </c>
      <c r="S29" s="391" t="str">
        <f t="shared" si="18"/>
        <v>-</v>
      </c>
      <c r="T29" s="391" t="str">
        <f t="shared" si="18"/>
        <v>-</v>
      </c>
      <c r="U29" s="391" t="str">
        <f t="shared" si="18"/>
        <v>-</v>
      </c>
      <c r="V29" s="606"/>
      <c r="W29" s="606"/>
    </row>
    <row r="30" spans="1:23" ht="13.5" thickBot="1">
      <c r="A30" s="386" t="s">
        <v>45</v>
      </c>
      <c r="B30" s="390" t="s">
        <v>253</v>
      </c>
      <c r="C30" s="391" t="str">
        <f>IF(C18+C19-M28&lt;0,M28-(C18+C19),"-")</f>
        <v>-</v>
      </c>
      <c r="D30" s="391" t="str">
        <f>IF(D18+D19-V28&lt;0,V28-(D18+D19),"-")</f>
        <v>-</v>
      </c>
      <c r="E30" s="391" t="str">
        <f>IF(E18+E19-X28&lt;0,X28-(E18+E19),"-")</f>
        <v>-</v>
      </c>
      <c r="F30" s="391" t="str">
        <f>IF(F18+F19-X28&lt;0,X28-(F18+F19),"-")</f>
        <v>-</v>
      </c>
      <c r="G30" s="391" t="str">
        <f>IF(G18+G19-Z28&lt;0,Z28-(G18+G19),"-")</f>
        <v>-</v>
      </c>
      <c r="H30" s="391" t="str">
        <f>IF(H18+H19-Z28&lt;0,Z28-(H18+H19),"-")</f>
        <v>-</v>
      </c>
      <c r="I30" s="391" t="str">
        <f>IF(I18+I19-AB28&lt;0,AB28-(I18+I19),"-")</f>
        <v>-</v>
      </c>
      <c r="J30" s="391" t="str">
        <f>IF(J18+J19-AB28&lt;0,AB28-(J18+J19),"-")</f>
        <v>-</v>
      </c>
      <c r="K30" s="391" t="str">
        <f>IF(K18+K19-AD28&lt;0,AD28-(K18+K19),"-")</f>
        <v>-</v>
      </c>
      <c r="L30" s="390" t="s">
        <v>254</v>
      </c>
      <c r="M30" s="391" t="str">
        <f aca="true" t="shared" si="19" ref="M30:U30">IF(C18+C19-M28&gt;0,C18+C19-M28,"-")</f>
        <v>-</v>
      </c>
      <c r="N30" s="391" t="str">
        <f t="shared" si="19"/>
        <v>-</v>
      </c>
      <c r="O30" s="391" t="str">
        <f t="shared" si="19"/>
        <v>-</v>
      </c>
      <c r="P30" s="391" t="str">
        <f t="shared" si="19"/>
        <v>-</v>
      </c>
      <c r="Q30" s="391" t="str">
        <f t="shared" si="19"/>
        <v>-</v>
      </c>
      <c r="R30" s="391" t="str">
        <f t="shared" si="19"/>
        <v>-</v>
      </c>
      <c r="S30" s="391" t="str">
        <f t="shared" si="19"/>
        <v>-</v>
      </c>
      <c r="T30" s="391" t="str">
        <f t="shared" si="19"/>
        <v>-</v>
      </c>
      <c r="U30" s="391" t="str">
        <f t="shared" si="19"/>
        <v>-</v>
      </c>
      <c r="V30" s="606"/>
      <c r="W30" s="606"/>
    </row>
    <row r="31" spans="2:12" ht="18.75"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</row>
  </sheetData>
  <sheetProtection/>
  <mergeCells count="6">
    <mergeCell ref="V1:V30"/>
    <mergeCell ref="W1:W30"/>
    <mergeCell ref="A3:A4"/>
    <mergeCell ref="B3:K3"/>
    <mergeCell ref="L3:U3"/>
    <mergeCell ref="B31:L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33"/>
  <sheetViews>
    <sheetView zoomScaleSheetLayoutView="115" workbookViewId="0" topLeftCell="C1">
      <selection activeCell="Z15" sqref="Z15"/>
    </sheetView>
  </sheetViews>
  <sheetFormatPr defaultColWidth="9.00390625" defaultRowHeight="12.75"/>
  <cols>
    <col min="1" max="1" width="6.875" style="63" customWidth="1"/>
    <col min="2" max="2" width="48.625" style="229" customWidth="1"/>
    <col min="3" max="3" width="13.00390625" style="63" customWidth="1"/>
    <col min="4" max="4" width="14.875" style="63" hidden="1" customWidth="1"/>
    <col min="5" max="5" width="14.125" style="63" hidden="1" customWidth="1"/>
    <col min="6" max="6" width="13.875" style="63" hidden="1" customWidth="1"/>
    <col min="7" max="7" width="14.125" style="63" hidden="1" customWidth="1"/>
    <col min="8" max="8" width="13.875" style="63" hidden="1" customWidth="1"/>
    <col min="9" max="9" width="14.125" style="63" customWidth="1"/>
    <col min="10" max="10" width="13.875" style="63" customWidth="1"/>
    <col min="11" max="11" width="14.125" style="63" customWidth="1"/>
    <col min="12" max="12" width="45.625" style="63" customWidth="1"/>
    <col min="13" max="13" width="14.00390625" style="63" customWidth="1"/>
    <col min="14" max="14" width="15.00390625" style="63" hidden="1" customWidth="1"/>
    <col min="15" max="15" width="14.625" style="63" hidden="1" customWidth="1"/>
    <col min="16" max="16" width="13.875" style="63" hidden="1" customWidth="1"/>
    <col min="17" max="17" width="15.375" style="63" hidden="1" customWidth="1"/>
    <col min="18" max="18" width="13.875" style="63" hidden="1" customWidth="1"/>
    <col min="19" max="19" width="15.375" style="63" customWidth="1"/>
    <col min="20" max="20" width="13.875" style="63" customWidth="1"/>
    <col min="21" max="21" width="15.375" style="63" customWidth="1"/>
    <col min="22" max="23" width="4.875" style="63" customWidth="1"/>
    <col min="24" max="16384" width="9.375" style="63" customWidth="1"/>
  </cols>
  <sheetData>
    <row r="1" spans="2:23" ht="31.5">
      <c r="B1" s="369" t="s">
        <v>172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606" t="s">
        <v>600</v>
      </c>
      <c r="W1" s="606" t="s">
        <v>615</v>
      </c>
    </row>
    <row r="2" spans="13:23" ht="14.25" thickBot="1">
      <c r="M2" s="371"/>
      <c r="N2" s="371"/>
      <c r="O2" s="371"/>
      <c r="P2" s="371"/>
      <c r="Q2" s="371"/>
      <c r="R2" s="371"/>
      <c r="S2" s="371"/>
      <c r="T2" s="371"/>
      <c r="U2" s="371" t="s">
        <v>69</v>
      </c>
      <c r="V2" s="606"/>
      <c r="W2" s="606"/>
    </row>
    <row r="3" spans="1:23" ht="13.5" thickBot="1">
      <c r="A3" s="615" t="s">
        <v>78</v>
      </c>
      <c r="B3" s="372" t="s">
        <v>61</v>
      </c>
      <c r="C3" s="373"/>
      <c r="D3" s="373"/>
      <c r="E3" s="373"/>
      <c r="F3" s="373"/>
      <c r="G3" s="373"/>
      <c r="H3" s="373"/>
      <c r="I3" s="373"/>
      <c r="J3" s="373"/>
      <c r="K3" s="373"/>
      <c r="L3" s="372" t="s">
        <v>63</v>
      </c>
      <c r="M3" s="374"/>
      <c r="N3" s="374"/>
      <c r="O3" s="374"/>
      <c r="P3" s="374"/>
      <c r="Q3" s="374"/>
      <c r="R3" s="374"/>
      <c r="S3" s="374"/>
      <c r="T3" s="374"/>
      <c r="U3" s="374"/>
      <c r="V3" s="606"/>
      <c r="W3" s="606"/>
    </row>
    <row r="4" spans="1:23" s="375" customFormat="1" ht="36.75" thickBot="1">
      <c r="A4" s="616"/>
      <c r="B4" s="230" t="s">
        <v>70</v>
      </c>
      <c r="C4" s="231" t="s">
        <v>275</v>
      </c>
      <c r="D4" s="45" t="s">
        <v>597</v>
      </c>
      <c r="E4" s="45" t="s">
        <v>596</v>
      </c>
      <c r="F4" s="45" t="s">
        <v>607</v>
      </c>
      <c r="G4" s="45" t="s">
        <v>596</v>
      </c>
      <c r="H4" s="45" t="s">
        <v>609</v>
      </c>
      <c r="I4" s="45" t="s">
        <v>596</v>
      </c>
      <c r="J4" s="45" t="s">
        <v>613</v>
      </c>
      <c r="K4" s="45" t="s">
        <v>596</v>
      </c>
      <c r="L4" s="230" t="s">
        <v>70</v>
      </c>
      <c r="M4" s="231" t="s">
        <v>275</v>
      </c>
      <c r="N4" s="45" t="s">
        <v>597</v>
      </c>
      <c r="O4" s="45" t="s">
        <v>596</v>
      </c>
      <c r="P4" s="45" t="s">
        <v>607</v>
      </c>
      <c r="Q4" s="45" t="s">
        <v>596</v>
      </c>
      <c r="R4" s="45" t="s">
        <v>609</v>
      </c>
      <c r="S4" s="45" t="s">
        <v>596</v>
      </c>
      <c r="T4" s="45" t="s">
        <v>613</v>
      </c>
      <c r="U4" s="45" t="s">
        <v>596</v>
      </c>
      <c r="V4" s="606"/>
      <c r="W4" s="606"/>
    </row>
    <row r="5" spans="1:23" s="375" customFormat="1" ht="13.5" thickBot="1">
      <c r="A5" s="376">
        <v>1</v>
      </c>
      <c r="B5" s="377">
        <v>2</v>
      </c>
      <c r="C5" s="378">
        <v>3</v>
      </c>
      <c r="D5" s="378">
        <v>3</v>
      </c>
      <c r="E5" s="378">
        <v>4</v>
      </c>
      <c r="F5" s="378">
        <v>5</v>
      </c>
      <c r="G5" s="378">
        <v>6</v>
      </c>
      <c r="H5" s="378">
        <v>5</v>
      </c>
      <c r="I5" s="378">
        <v>4</v>
      </c>
      <c r="J5" s="378">
        <v>5</v>
      </c>
      <c r="K5" s="378">
        <v>6</v>
      </c>
      <c r="L5" s="377">
        <v>7</v>
      </c>
      <c r="M5" s="379">
        <v>8</v>
      </c>
      <c r="N5" s="379">
        <v>5</v>
      </c>
      <c r="O5" s="379">
        <v>9</v>
      </c>
      <c r="P5" s="379">
        <v>10</v>
      </c>
      <c r="Q5" s="379">
        <v>11</v>
      </c>
      <c r="R5" s="379">
        <v>10</v>
      </c>
      <c r="S5" s="379">
        <v>9</v>
      </c>
      <c r="T5" s="379">
        <v>10</v>
      </c>
      <c r="U5" s="379">
        <v>11</v>
      </c>
      <c r="V5" s="606"/>
      <c r="W5" s="606"/>
    </row>
    <row r="6" spans="1:23" ht="12.75" customHeight="1">
      <c r="A6" s="381" t="s">
        <v>21</v>
      </c>
      <c r="B6" s="382" t="s">
        <v>450</v>
      </c>
      <c r="C6" s="358"/>
      <c r="D6" s="358"/>
      <c r="E6" s="358"/>
      <c r="F6" s="358"/>
      <c r="G6" s="358"/>
      <c r="H6" s="358"/>
      <c r="I6" s="358">
        <v>44000</v>
      </c>
      <c r="J6" s="358"/>
      <c r="K6" s="358">
        <v>44000</v>
      </c>
      <c r="L6" s="382" t="s">
        <v>245</v>
      </c>
      <c r="M6" s="364">
        <v>8986</v>
      </c>
      <c r="N6" s="364">
        <v>4733</v>
      </c>
      <c r="O6" s="364">
        <f>M6+N6</f>
        <v>13719</v>
      </c>
      <c r="P6" s="364">
        <v>32</v>
      </c>
      <c r="Q6" s="364">
        <f>O6+P6</f>
        <v>13751</v>
      </c>
      <c r="R6" s="364">
        <v>7889</v>
      </c>
      <c r="S6" s="364">
        <f>Q6+R6</f>
        <v>21640</v>
      </c>
      <c r="T6" s="364">
        <v>21157</v>
      </c>
      <c r="U6" s="364">
        <f>S6+T6</f>
        <v>42797</v>
      </c>
      <c r="V6" s="606"/>
      <c r="W6" s="606"/>
    </row>
    <row r="7" spans="1:23" ht="12.75">
      <c r="A7" s="383" t="s">
        <v>22</v>
      </c>
      <c r="B7" s="384" t="s">
        <v>451</v>
      </c>
      <c r="C7" s="359"/>
      <c r="D7" s="359"/>
      <c r="E7" s="359"/>
      <c r="F7" s="359"/>
      <c r="G7" s="359"/>
      <c r="H7" s="359"/>
      <c r="I7" s="359"/>
      <c r="J7" s="359"/>
      <c r="K7" s="359"/>
      <c r="L7" s="384" t="s">
        <v>456</v>
      </c>
      <c r="M7" s="365"/>
      <c r="N7" s="365"/>
      <c r="O7" s="364">
        <f aca="true" t="shared" si="0" ref="O7:O13">M7+N7</f>
        <v>0</v>
      </c>
      <c r="P7" s="365"/>
      <c r="Q7" s="364">
        <f aca="true" t="shared" si="1" ref="Q7:Q13">O7+P7</f>
        <v>0</v>
      </c>
      <c r="R7" s="365"/>
      <c r="S7" s="364">
        <f aca="true" t="shared" si="2" ref="S7:S13">Q7+R7</f>
        <v>0</v>
      </c>
      <c r="T7" s="365"/>
      <c r="U7" s="364">
        <f aca="true" t="shared" si="3" ref="U7:U13">S7+T7</f>
        <v>0</v>
      </c>
      <c r="V7" s="606"/>
      <c r="W7" s="606"/>
    </row>
    <row r="8" spans="1:23" ht="12.75" customHeight="1">
      <c r="A8" s="383" t="s">
        <v>23</v>
      </c>
      <c r="B8" s="384" t="s">
        <v>12</v>
      </c>
      <c r="C8" s="359"/>
      <c r="D8" s="359"/>
      <c r="E8" s="359"/>
      <c r="F8" s="359"/>
      <c r="G8" s="359"/>
      <c r="H8" s="359"/>
      <c r="I8" s="359"/>
      <c r="J8" s="359"/>
      <c r="K8" s="359"/>
      <c r="L8" s="384" t="s">
        <v>200</v>
      </c>
      <c r="M8" s="365">
        <v>19660</v>
      </c>
      <c r="N8" s="365"/>
      <c r="O8" s="364">
        <f t="shared" si="0"/>
        <v>19660</v>
      </c>
      <c r="P8" s="365">
        <v>44000</v>
      </c>
      <c r="Q8" s="364">
        <f t="shared" si="1"/>
        <v>63660</v>
      </c>
      <c r="R8" s="365">
        <v>-7866</v>
      </c>
      <c r="S8" s="364">
        <f t="shared" si="2"/>
        <v>55794</v>
      </c>
      <c r="T8" s="365"/>
      <c r="U8" s="364">
        <f t="shared" si="3"/>
        <v>55794</v>
      </c>
      <c r="V8" s="606"/>
      <c r="W8" s="606"/>
    </row>
    <row r="9" spans="1:23" ht="12.75" customHeight="1">
      <c r="A9" s="383" t="s">
        <v>24</v>
      </c>
      <c r="B9" s="384" t="s">
        <v>452</v>
      </c>
      <c r="C9" s="359"/>
      <c r="D9" s="359"/>
      <c r="E9" s="359"/>
      <c r="F9" s="359"/>
      <c r="G9" s="359"/>
      <c r="H9" s="359"/>
      <c r="I9" s="359"/>
      <c r="J9" s="359"/>
      <c r="K9" s="359"/>
      <c r="L9" s="384" t="s">
        <v>457</v>
      </c>
      <c r="M9" s="365"/>
      <c r="N9" s="365"/>
      <c r="O9" s="364">
        <f t="shared" si="0"/>
        <v>0</v>
      </c>
      <c r="P9" s="365"/>
      <c r="Q9" s="364">
        <f t="shared" si="1"/>
        <v>0</v>
      </c>
      <c r="R9" s="365"/>
      <c r="S9" s="364">
        <f t="shared" si="2"/>
        <v>0</v>
      </c>
      <c r="T9" s="365"/>
      <c r="U9" s="364">
        <f t="shared" si="3"/>
        <v>0</v>
      </c>
      <c r="V9" s="606"/>
      <c r="W9" s="606"/>
    </row>
    <row r="10" spans="1:23" ht="12.75" customHeight="1">
      <c r="A10" s="383" t="s">
        <v>25</v>
      </c>
      <c r="B10" s="384" t="s">
        <v>453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84" t="s">
        <v>248</v>
      </c>
      <c r="M10" s="365">
        <v>300</v>
      </c>
      <c r="N10" s="365"/>
      <c r="O10" s="364">
        <f t="shared" si="0"/>
        <v>300</v>
      </c>
      <c r="P10" s="365"/>
      <c r="Q10" s="364">
        <f t="shared" si="1"/>
        <v>300</v>
      </c>
      <c r="R10" s="365"/>
      <c r="S10" s="364">
        <f t="shared" si="2"/>
        <v>300</v>
      </c>
      <c r="T10" s="365"/>
      <c r="U10" s="364">
        <f t="shared" si="3"/>
        <v>300</v>
      </c>
      <c r="V10" s="606"/>
      <c r="W10" s="606"/>
    </row>
    <row r="11" spans="1:23" ht="12.75" customHeight="1">
      <c r="A11" s="383" t="s">
        <v>26</v>
      </c>
      <c r="B11" s="384" t="s">
        <v>454</v>
      </c>
      <c r="C11" s="360"/>
      <c r="D11" s="360">
        <v>4733</v>
      </c>
      <c r="E11" s="360">
        <f>C11+D11</f>
        <v>4733</v>
      </c>
      <c r="F11" s="360">
        <v>44032</v>
      </c>
      <c r="G11" s="360">
        <f>E11+F11</f>
        <v>48765</v>
      </c>
      <c r="H11" s="360">
        <v>0</v>
      </c>
      <c r="I11" s="360">
        <v>4733</v>
      </c>
      <c r="J11" s="360">
        <v>21157</v>
      </c>
      <c r="K11" s="360">
        <f>I11+J11</f>
        <v>25890</v>
      </c>
      <c r="L11" s="52"/>
      <c r="M11" s="365"/>
      <c r="N11" s="365"/>
      <c r="O11" s="364">
        <f t="shared" si="0"/>
        <v>0</v>
      </c>
      <c r="P11" s="365"/>
      <c r="Q11" s="364">
        <f t="shared" si="1"/>
        <v>0</v>
      </c>
      <c r="R11" s="365"/>
      <c r="S11" s="364">
        <f t="shared" si="2"/>
        <v>0</v>
      </c>
      <c r="T11" s="365"/>
      <c r="U11" s="364">
        <f t="shared" si="3"/>
        <v>0</v>
      </c>
      <c r="V11" s="606"/>
      <c r="W11" s="606"/>
    </row>
    <row r="12" spans="1:23" ht="12.75" customHeight="1">
      <c r="A12" s="383" t="s">
        <v>27</v>
      </c>
      <c r="B12" s="52"/>
      <c r="C12" s="359"/>
      <c r="D12" s="359"/>
      <c r="E12" s="359"/>
      <c r="F12" s="359"/>
      <c r="G12" s="359"/>
      <c r="H12" s="359"/>
      <c r="I12" s="359"/>
      <c r="J12" s="359"/>
      <c r="K12" s="359"/>
      <c r="L12" s="52"/>
      <c r="M12" s="365"/>
      <c r="N12" s="365"/>
      <c r="O12" s="364">
        <f t="shared" si="0"/>
        <v>0</v>
      </c>
      <c r="P12" s="365"/>
      <c r="Q12" s="364">
        <f t="shared" si="1"/>
        <v>0</v>
      </c>
      <c r="R12" s="365"/>
      <c r="S12" s="364">
        <f t="shared" si="2"/>
        <v>0</v>
      </c>
      <c r="T12" s="365"/>
      <c r="U12" s="364">
        <f t="shared" si="3"/>
        <v>0</v>
      </c>
      <c r="V12" s="606"/>
      <c r="W12" s="606"/>
    </row>
    <row r="13" spans="1:23" ht="12.75" customHeight="1">
      <c r="A13" s="383" t="s">
        <v>28</v>
      </c>
      <c r="B13" s="52"/>
      <c r="C13" s="359"/>
      <c r="D13" s="359"/>
      <c r="E13" s="359"/>
      <c r="F13" s="359"/>
      <c r="G13" s="359"/>
      <c r="H13" s="359"/>
      <c r="I13" s="359"/>
      <c r="J13" s="359"/>
      <c r="K13" s="359"/>
      <c r="L13" s="52"/>
      <c r="M13" s="365"/>
      <c r="N13" s="365"/>
      <c r="O13" s="364">
        <f t="shared" si="0"/>
        <v>0</v>
      </c>
      <c r="P13" s="365"/>
      <c r="Q13" s="364">
        <f t="shared" si="1"/>
        <v>0</v>
      </c>
      <c r="R13" s="365"/>
      <c r="S13" s="364">
        <f t="shared" si="2"/>
        <v>0</v>
      </c>
      <c r="T13" s="365"/>
      <c r="U13" s="364">
        <f t="shared" si="3"/>
        <v>0</v>
      </c>
      <c r="V13" s="606"/>
      <c r="W13" s="606"/>
    </row>
    <row r="14" spans="1:23" ht="12.75" customHeight="1">
      <c r="A14" s="383" t="s">
        <v>29</v>
      </c>
      <c r="B14" s="52"/>
      <c r="C14" s="360"/>
      <c r="D14" s="360"/>
      <c r="E14" s="360"/>
      <c r="F14" s="360"/>
      <c r="G14" s="360"/>
      <c r="H14" s="360"/>
      <c r="I14" s="360"/>
      <c r="J14" s="360"/>
      <c r="K14" s="360"/>
      <c r="L14" s="52"/>
      <c r="M14" s="365"/>
      <c r="N14" s="365"/>
      <c r="O14" s="365"/>
      <c r="P14" s="365"/>
      <c r="Q14" s="365"/>
      <c r="R14" s="365"/>
      <c r="S14" s="365"/>
      <c r="T14" s="365"/>
      <c r="U14" s="365"/>
      <c r="V14" s="606"/>
      <c r="W14" s="606"/>
    </row>
    <row r="15" spans="1:23" ht="12.75">
      <c r="A15" s="383" t="s">
        <v>30</v>
      </c>
      <c r="B15" s="52"/>
      <c r="C15" s="360"/>
      <c r="D15" s="360"/>
      <c r="E15" s="360"/>
      <c r="F15" s="360"/>
      <c r="G15" s="360"/>
      <c r="H15" s="360"/>
      <c r="I15" s="360"/>
      <c r="J15" s="360"/>
      <c r="K15" s="360"/>
      <c r="L15" s="52"/>
      <c r="M15" s="365"/>
      <c r="N15" s="365"/>
      <c r="O15" s="365"/>
      <c r="P15" s="365"/>
      <c r="Q15" s="365"/>
      <c r="R15" s="365"/>
      <c r="S15" s="365"/>
      <c r="T15" s="365"/>
      <c r="U15" s="365"/>
      <c r="V15" s="606"/>
      <c r="W15" s="606"/>
    </row>
    <row r="16" spans="1:23" ht="12.75" customHeight="1" thickBot="1">
      <c r="A16" s="451" t="s">
        <v>31</v>
      </c>
      <c r="B16" s="492"/>
      <c r="C16" s="453"/>
      <c r="D16" s="453"/>
      <c r="E16" s="453"/>
      <c r="F16" s="453"/>
      <c r="G16" s="453"/>
      <c r="H16" s="453"/>
      <c r="I16" s="453"/>
      <c r="J16" s="453"/>
      <c r="K16" s="453"/>
      <c r="L16" s="452" t="s">
        <v>53</v>
      </c>
      <c r="M16" s="413">
        <v>4000</v>
      </c>
      <c r="N16" s="413"/>
      <c r="O16" s="413">
        <f>M16+N16</f>
        <v>4000</v>
      </c>
      <c r="P16" s="413">
        <v>-2</v>
      </c>
      <c r="Q16" s="413">
        <f>O16+P16</f>
        <v>3998</v>
      </c>
      <c r="R16" s="413">
        <v>-23</v>
      </c>
      <c r="S16" s="413">
        <f>Q16+R16</f>
        <v>3975</v>
      </c>
      <c r="T16" s="413"/>
      <c r="U16" s="413">
        <f>S16+T16</f>
        <v>3975</v>
      </c>
      <c r="V16" s="606"/>
      <c r="W16" s="606"/>
    </row>
    <row r="17" spans="1:23" ht="15.75" customHeight="1" thickBot="1">
      <c r="A17" s="386" t="s">
        <v>32</v>
      </c>
      <c r="B17" s="155" t="s">
        <v>487</v>
      </c>
      <c r="C17" s="362">
        <f aca="true" t="shared" si="4" ref="C17:I17">+C6+C8+C9+C11+C12+C13+C14+C15+C16</f>
        <v>0</v>
      </c>
      <c r="D17" s="362">
        <f t="shared" si="4"/>
        <v>4733</v>
      </c>
      <c r="E17" s="362">
        <f t="shared" si="4"/>
        <v>4733</v>
      </c>
      <c r="F17" s="362">
        <f t="shared" si="4"/>
        <v>44032</v>
      </c>
      <c r="G17" s="362">
        <f t="shared" si="4"/>
        <v>48765</v>
      </c>
      <c r="H17" s="362">
        <f t="shared" si="4"/>
        <v>0</v>
      </c>
      <c r="I17" s="362">
        <f t="shared" si="4"/>
        <v>48733</v>
      </c>
      <c r="J17" s="362">
        <f>+J6+J8+J9+J11+J12+J13+J14+J15+J16</f>
        <v>21157</v>
      </c>
      <c r="K17" s="362">
        <f>+K6+K8+K9+K11+K12+K13+K14+K15+K16</f>
        <v>69890</v>
      </c>
      <c r="L17" s="155" t="s">
        <v>488</v>
      </c>
      <c r="M17" s="367">
        <f aca="true" t="shared" si="5" ref="M17:S17">+M6+M8+M10+M11+M12+M13+M14+M15+M16</f>
        <v>32946</v>
      </c>
      <c r="N17" s="367">
        <f t="shared" si="5"/>
        <v>4733</v>
      </c>
      <c r="O17" s="367">
        <f t="shared" si="5"/>
        <v>37679</v>
      </c>
      <c r="P17" s="367">
        <f t="shared" si="5"/>
        <v>44030</v>
      </c>
      <c r="Q17" s="367">
        <f t="shared" si="5"/>
        <v>81709</v>
      </c>
      <c r="R17" s="367">
        <f t="shared" si="5"/>
        <v>0</v>
      </c>
      <c r="S17" s="367">
        <f t="shared" si="5"/>
        <v>81709</v>
      </c>
      <c r="T17" s="367">
        <f>+T6+T8+T10+T11+T12+T13+T14+T15+T16</f>
        <v>21157</v>
      </c>
      <c r="U17" s="367">
        <f>+U6+U8+U10+U11+U12+U13+U14+U15+U16</f>
        <v>102866</v>
      </c>
      <c r="V17" s="606"/>
      <c r="W17" s="606"/>
    </row>
    <row r="18" spans="1:23" ht="12.75" customHeight="1">
      <c r="A18" s="381" t="s">
        <v>33</v>
      </c>
      <c r="B18" s="394" t="s">
        <v>266</v>
      </c>
      <c r="C18" s="401">
        <f>+C19+C20+C21+C22+C23</f>
        <v>32946</v>
      </c>
      <c r="D18" s="401"/>
      <c r="E18" s="401">
        <f>C18+D18</f>
        <v>32946</v>
      </c>
      <c r="F18" s="401"/>
      <c r="G18" s="401">
        <f>E18+F18</f>
        <v>32946</v>
      </c>
      <c r="H18" s="401"/>
      <c r="I18" s="401">
        <f>G18+H18</f>
        <v>32946</v>
      </c>
      <c r="J18" s="401"/>
      <c r="K18" s="401">
        <f>I18+J18</f>
        <v>32946</v>
      </c>
      <c r="L18" s="388" t="s">
        <v>204</v>
      </c>
      <c r="M18" s="96"/>
      <c r="N18" s="96"/>
      <c r="O18" s="96"/>
      <c r="P18" s="96"/>
      <c r="Q18" s="96"/>
      <c r="R18" s="96"/>
      <c r="S18" s="96"/>
      <c r="T18" s="96"/>
      <c r="U18" s="96"/>
      <c r="V18" s="606"/>
      <c r="W18" s="606"/>
    </row>
    <row r="19" spans="1:23" ht="12.75" customHeight="1">
      <c r="A19" s="383" t="s">
        <v>34</v>
      </c>
      <c r="B19" s="395" t="s">
        <v>255</v>
      </c>
      <c r="C19" s="98">
        <v>32946</v>
      </c>
      <c r="D19" s="98"/>
      <c r="E19" s="401">
        <f aca="true" t="shared" si="6" ref="E19:E27">C19+D19</f>
        <v>32946</v>
      </c>
      <c r="F19" s="98"/>
      <c r="G19" s="401">
        <f aca="true" t="shared" si="7" ref="G19:G27">E19+F19</f>
        <v>32946</v>
      </c>
      <c r="H19" s="98"/>
      <c r="I19" s="401">
        <f aca="true" t="shared" si="8" ref="I19:I27">G19+H19</f>
        <v>32946</v>
      </c>
      <c r="J19" s="98"/>
      <c r="K19" s="401">
        <f aca="true" t="shared" si="9" ref="K19:K27">I19+J19</f>
        <v>32946</v>
      </c>
      <c r="L19" s="388" t="s">
        <v>207</v>
      </c>
      <c r="M19" s="99"/>
      <c r="N19" s="99"/>
      <c r="O19" s="99"/>
      <c r="P19" s="99"/>
      <c r="Q19" s="99"/>
      <c r="R19" s="99"/>
      <c r="S19" s="99"/>
      <c r="T19" s="99"/>
      <c r="U19" s="99"/>
      <c r="V19" s="606"/>
      <c r="W19" s="606"/>
    </row>
    <row r="20" spans="1:23" ht="12.75" customHeight="1">
      <c r="A20" s="381" t="s">
        <v>35</v>
      </c>
      <c r="B20" s="395" t="s">
        <v>256</v>
      </c>
      <c r="C20" s="98"/>
      <c r="D20" s="98"/>
      <c r="E20" s="401">
        <f t="shared" si="6"/>
        <v>0</v>
      </c>
      <c r="F20" s="98"/>
      <c r="G20" s="401">
        <f t="shared" si="7"/>
        <v>0</v>
      </c>
      <c r="H20" s="98"/>
      <c r="I20" s="401">
        <f t="shared" si="8"/>
        <v>0</v>
      </c>
      <c r="J20" s="98"/>
      <c r="K20" s="401">
        <f t="shared" si="9"/>
        <v>0</v>
      </c>
      <c r="L20" s="388" t="s">
        <v>169</v>
      </c>
      <c r="M20" s="99"/>
      <c r="N20" s="99"/>
      <c r="O20" s="99"/>
      <c r="P20" s="99"/>
      <c r="Q20" s="99"/>
      <c r="R20" s="99"/>
      <c r="S20" s="99"/>
      <c r="T20" s="99"/>
      <c r="U20" s="99"/>
      <c r="V20" s="606"/>
      <c r="W20" s="606"/>
    </row>
    <row r="21" spans="1:23" ht="12.75" customHeight="1">
      <c r="A21" s="383" t="s">
        <v>36</v>
      </c>
      <c r="B21" s="395" t="s">
        <v>257</v>
      </c>
      <c r="C21" s="98"/>
      <c r="D21" s="98"/>
      <c r="E21" s="401">
        <f t="shared" si="6"/>
        <v>0</v>
      </c>
      <c r="F21" s="98"/>
      <c r="G21" s="401">
        <f t="shared" si="7"/>
        <v>0</v>
      </c>
      <c r="H21" s="98"/>
      <c r="I21" s="401">
        <f t="shared" si="8"/>
        <v>0</v>
      </c>
      <c r="J21" s="98"/>
      <c r="K21" s="401">
        <f t="shared" si="9"/>
        <v>0</v>
      </c>
      <c r="L21" s="388" t="s">
        <v>170</v>
      </c>
      <c r="M21" s="99"/>
      <c r="N21" s="99"/>
      <c r="O21" s="99"/>
      <c r="P21" s="99"/>
      <c r="Q21" s="99"/>
      <c r="R21" s="99"/>
      <c r="S21" s="99"/>
      <c r="T21" s="99"/>
      <c r="U21" s="99"/>
      <c r="V21" s="606"/>
      <c r="W21" s="606"/>
    </row>
    <row r="22" spans="1:23" ht="12.75" customHeight="1">
      <c r="A22" s="381" t="s">
        <v>37</v>
      </c>
      <c r="B22" s="395" t="s">
        <v>258</v>
      </c>
      <c r="C22" s="98"/>
      <c r="D22" s="98"/>
      <c r="E22" s="401">
        <f t="shared" si="6"/>
        <v>0</v>
      </c>
      <c r="F22" s="98"/>
      <c r="G22" s="401">
        <f t="shared" si="7"/>
        <v>0</v>
      </c>
      <c r="H22" s="98"/>
      <c r="I22" s="401">
        <f t="shared" si="8"/>
        <v>0</v>
      </c>
      <c r="J22" s="98"/>
      <c r="K22" s="401">
        <f t="shared" si="9"/>
        <v>0</v>
      </c>
      <c r="L22" s="387" t="s">
        <v>252</v>
      </c>
      <c r="M22" s="99"/>
      <c r="N22" s="99"/>
      <c r="O22" s="99"/>
      <c r="P22" s="99"/>
      <c r="Q22" s="99"/>
      <c r="R22" s="99"/>
      <c r="S22" s="99"/>
      <c r="T22" s="99"/>
      <c r="U22" s="99"/>
      <c r="V22" s="606"/>
      <c r="W22" s="606"/>
    </row>
    <row r="23" spans="1:23" ht="12.75" customHeight="1">
      <c r="A23" s="383" t="s">
        <v>38</v>
      </c>
      <c r="B23" s="396" t="s">
        <v>259</v>
      </c>
      <c r="C23" s="98"/>
      <c r="D23" s="98"/>
      <c r="E23" s="401">
        <f t="shared" si="6"/>
        <v>0</v>
      </c>
      <c r="F23" s="98"/>
      <c r="G23" s="401">
        <f t="shared" si="7"/>
        <v>0</v>
      </c>
      <c r="H23" s="98"/>
      <c r="I23" s="401">
        <f t="shared" si="8"/>
        <v>0</v>
      </c>
      <c r="J23" s="98"/>
      <c r="K23" s="401">
        <f t="shared" si="9"/>
        <v>0</v>
      </c>
      <c r="L23" s="388" t="s">
        <v>208</v>
      </c>
      <c r="M23" s="99"/>
      <c r="N23" s="99"/>
      <c r="O23" s="99"/>
      <c r="P23" s="99"/>
      <c r="Q23" s="99"/>
      <c r="R23" s="99"/>
      <c r="S23" s="99"/>
      <c r="T23" s="99"/>
      <c r="U23" s="99"/>
      <c r="V23" s="606"/>
      <c r="W23" s="606"/>
    </row>
    <row r="24" spans="1:23" ht="12.75" customHeight="1">
      <c r="A24" s="381" t="s">
        <v>39</v>
      </c>
      <c r="B24" s="397" t="s">
        <v>260</v>
      </c>
      <c r="C24" s="389">
        <f>+C25+C26+C27+C28+C29</f>
        <v>0</v>
      </c>
      <c r="D24" s="389">
        <f>+D25+D26+D27+D28+D29</f>
        <v>0</v>
      </c>
      <c r="E24" s="401">
        <f t="shared" si="6"/>
        <v>0</v>
      </c>
      <c r="F24" s="389">
        <f>+F25+F26+F27+F28+F29</f>
        <v>0</v>
      </c>
      <c r="G24" s="401">
        <f t="shared" si="7"/>
        <v>0</v>
      </c>
      <c r="H24" s="389">
        <f>+H25+H26+H27+H28+H29</f>
        <v>0</v>
      </c>
      <c r="I24" s="401">
        <f t="shared" si="8"/>
        <v>0</v>
      </c>
      <c r="J24" s="389">
        <f>+J25+J26+J27+J28+J29</f>
        <v>0</v>
      </c>
      <c r="K24" s="401">
        <f t="shared" si="9"/>
        <v>0</v>
      </c>
      <c r="L24" s="398" t="s">
        <v>206</v>
      </c>
      <c r="M24" s="99"/>
      <c r="N24" s="99"/>
      <c r="O24" s="99"/>
      <c r="P24" s="99"/>
      <c r="Q24" s="99"/>
      <c r="R24" s="99"/>
      <c r="S24" s="99"/>
      <c r="T24" s="99"/>
      <c r="U24" s="99"/>
      <c r="V24" s="606"/>
      <c r="W24" s="606"/>
    </row>
    <row r="25" spans="1:23" ht="12.75" customHeight="1">
      <c r="A25" s="383" t="s">
        <v>40</v>
      </c>
      <c r="B25" s="396" t="s">
        <v>261</v>
      </c>
      <c r="C25" s="98"/>
      <c r="D25" s="98"/>
      <c r="E25" s="401">
        <f t="shared" si="6"/>
        <v>0</v>
      </c>
      <c r="F25" s="98"/>
      <c r="G25" s="401">
        <f t="shared" si="7"/>
        <v>0</v>
      </c>
      <c r="H25" s="98"/>
      <c r="I25" s="401">
        <f t="shared" si="8"/>
        <v>0</v>
      </c>
      <c r="J25" s="98"/>
      <c r="K25" s="401">
        <f t="shared" si="9"/>
        <v>0</v>
      </c>
      <c r="L25" s="398" t="s">
        <v>458</v>
      </c>
      <c r="M25" s="99"/>
      <c r="N25" s="99"/>
      <c r="O25" s="99"/>
      <c r="P25" s="99"/>
      <c r="Q25" s="99"/>
      <c r="R25" s="99"/>
      <c r="S25" s="99"/>
      <c r="T25" s="99"/>
      <c r="U25" s="99"/>
      <c r="V25" s="606"/>
      <c r="W25" s="606"/>
    </row>
    <row r="26" spans="1:23" ht="12.75" customHeight="1">
      <c r="A26" s="381" t="s">
        <v>41</v>
      </c>
      <c r="B26" s="396" t="s">
        <v>262</v>
      </c>
      <c r="C26" s="98"/>
      <c r="D26" s="98"/>
      <c r="E26" s="401">
        <f t="shared" si="6"/>
        <v>0</v>
      </c>
      <c r="F26" s="98"/>
      <c r="G26" s="401">
        <f t="shared" si="7"/>
        <v>0</v>
      </c>
      <c r="H26" s="98"/>
      <c r="I26" s="401">
        <f t="shared" si="8"/>
        <v>0</v>
      </c>
      <c r="J26" s="98"/>
      <c r="K26" s="401">
        <f t="shared" si="9"/>
        <v>0</v>
      </c>
      <c r="L26" s="393"/>
      <c r="M26" s="99"/>
      <c r="N26" s="99"/>
      <c r="O26" s="99"/>
      <c r="P26" s="99"/>
      <c r="Q26" s="99"/>
      <c r="R26" s="99"/>
      <c r="S26" s="99"/>
      <c r="T26" s="99"/>
      <c r="U26" s="99"/>
      <c r="V26" s="606"/>
      <c r="W26" s="606"/>
    </row>
    <row r="27" spans="1:23" ht="12.75" customHeight="1">
      <c r="A27" s="383" t="s">
        <v>42</v>
      </c>
      <c r="B27" s="395" t="s">
        <v>263</v>
      </c>
      <c r="C27" s="98"/>
      <c r="D27" s="98"/>
      <c r="E27" s="401">
        <f t="shared" si="6"/>
        <v>0</v>
      </c>
      <c r="F27" s="98"/>
      <c r="G27" s="401">
        <f t="shared" si="7"/>
        <v>0</v>
      </c>
      <c r="H27" s="98"/>
      <c r="I27" s="401">
        <f t="shared" si="8"/>
        <v>0</v>
      </c>
      <c r="J27" s="98"/>
      <c r="K27" s="401">
        <f t="shared" si="9"/>
        <v>0</v>
      </c>
      <c r="L27" s="151"/>
      <c r="M27" s="99"/>
      <c r="N27" s="99"/>
      <c r="O27" s="99"/>
      <c r="P27" s="99"/>
      <c r="Q27" s="99"/>
      <c r="R27" s="99"/>
      <c r="S27" s="99"/>
      <c r="T27" s="99"/>
      <c r="U27" s="99"/>
      <c r="V27" s="606"/>
      <c r="W27" s="606"/>
    </row>
    <row r="28" spans="1:23" ht="12.75" customHeight="1">
      <c r="A28" s="381" t="s">
        <v>43</v>
      </c>
      <c r="B28" s="399" t="s">
        <v>264</v>
      </c>
      <c r="C28" s="98"/>
      <c r="D28" s="98"/>
      <c r="E28" s="98"/>
      <c r="F28" s="98"/>
      <c r="G28" s="98"/>
      <c r="H28" s="98"/>
      <c r="I28" s="98"/>
      <c r="J28" s="98"/>
      <c r="K28" s="98"/>
      <c r="L28" s="52"/>
      <c r="M28" s="99"/>
      <c r="N28" s="99"/>
      <c r="O28" s="99"/>
      <c r="P28" s="99"/>
      <c r="Q28" s="99"/>
      <c r="R28" s="99"/>
      <c r="S28" s="99"/>
      <c r="T28" s="99"/>
      <c r="U28" s="99"/>
      <c r="V28" s="606"/>
      <c r="W28" s="606"/>
    </row>
    <row r="29" spans="1:23" ht="12.75" customHeight="1" thickBot="1">
      <c r="A29" s="383" t="s">
        <v>44</v>
      </c>
      <c r="B29" s="400" t="s">
        <v>265</v>
      </c>
      <c r="C29" s="98"/>
      <c r="D29" s="98"/>
      <c r="E29" s="98"/>
      <c r="F29" s="98"/>
      <c r="G29" s="98"/>
      <c r="H29" s="98"/>
      <c r="I29" s="98"/>
      <c r="J29" s="98"/>
      <c r="K29" s="98"/>
      <c r="L29" s="151"/>
      <c r="M29" s="99"/>
      <c r="N29" s="99"/>
      <c r="O29" s="99"/>
      <c r="P29" s="99"/>
      <c r="Q29" s="99"/>
      <c r="R29" s="99"/>
      <c r="S29" s="99"/>
      <c r="T29" s="99"/>
      <c r="U29" s="99"/>
      <c r="V29" s="606"/>
      <c r="W29" s="606"/>
    </row>
    <row r="30" spans="1:23" ht="33.75" customHeight="1" thickBot="1">
      <c r="A30" s="386" t="s">
        <v>45</v>
      </c>
      <c r="B30" s="155" t="s">
        <v>455</v>
      </c>
      <c r="C30" s="362">
        <f aca="true" t="shared" si="10" ref="C30:I30">+C18+C24</f>
        <v>32946</v>
      </c>
      <c r="D30" s="362">
        <f t="shared" si="10"/>
        <v>0</v>
      </c>
      <c r="E30" s="362">
        <f t="shared" si="10"/>
        <v>32946</v>
      </c>
      <c r="F30" s="362">
        <f t="shared" si="10"/>
        <v>0</v>
      </c>
      <c r="G30" s="362">
        <f t="shared" si="10"/>
        <v>32946</v>
      </c>
      <c r="H30" s="362">
        <f t="shared" si="10"/>
        <v>0</v>
      </c>
      <c r="I30" s="362">
        <f t="shared" si="10"/>
        <v>32946</v>
      </c>
      <c r="J30" s="362">
        <f>+J18+J24</f>
        <v>0</v>
      </c>
      <c r="K30" s="362">
        <f>+K18+K24</f>
        <v>32946</v>
      </c>
      <c r="L30" s="155" t="s">
        <v>459</v>
      </c>
      <c r="M30" s="367">
        <f aca="true" t="shared" si="11" ref="M30:S30">SUM(M18:M29)</f>
        <v>0</v>
      </c>
      <c r="N30" s="367">
        <f t="shared" si="11"/>
        <v>0</v>
      </c>
      <c r="O30" s="367">
        <f t="shared" si="11"/>
        <v>0</v>
      </c>
      <c r="P30" s="367">
        <f t="shared" si="11"/>
        <v>0</v>
      </c>
      <c r="Q30" s="367">
        <f t="shared" si="11"/>
        <v>0</v>
      </c>
      <c r="R30" s="367">
        <f t="shared" si="11"/>
        <v>0</v>
      </c>
      <c r="S30" s="367">
        <f t="shared" si="11"/>
        <v>0</v>
      </c>
      <c r="T30" s="367">
        <f>SUM(T18:T29)</f>
        <v>0</v>
      </c>
      <c r="U30" s="367">
        <f>SUM(U18:U29)</f>
        <v>0</v>
      </c>
      <c r="V30" s="606"/>
      <c r="W30" s="606"/>
    </row>
    <row r="31" spans="1:23" ht="13.5" thickBot="1">
      <c r="A31" s="386" t="s">
        <v>46</v>
      </c>
      <c r="B31" s="390" t="s">
        <v>460</v>
      </c>
      <c r="C31" s="391">
        <f aca="true" t="shared" si="12" ref="C31:I31">+C17+C30</f>
        <v>32946</v>
      </c>
      <c r="D31" s="391">
        <f t="shared" si="12"/>
        <v>4733</v>
      </c>
      <c r="E31" s="391">
        <f t="shared" si="12"/>
        <v>37679</v>
      </c>
      <c r="F31" s="391">
        <f t="shared" si="12"/>
        <v>44032</v>
      </c>
      <c r="G31" s="391">
        <f t="shared" si="12"/>
        <v>81711</v>
      </c>
      <c r="H31" s="391">
        <f t="shared" si="12"/>
        <v>0</v>
      </c>
      <c r="I31" s="391">
        <f t="shared" si="12"/>
        <v>81679</v>
      </c>
      <c r="J31" s="391">
        <f>+J17+J30</f>
        <v>21157</v>
      </c>
      <c r="K31" s="391">
        <f>+K17+K30</f>
        <v>102836</v>
      </c>
      <c r="L31" s="390" t="s">
        <v>461</v>
      </c>
      <c r="M31" s="391">
        <f aca="true" t="shared" si="13" ref="M31:S31">+M17+M30</f>
        <v>32946</v>
      </c>
      <c r="N31" s="391">
        <f t="shared" si="13"/>
        <v>4733</v>
      </c>
      <c r="O31" s="391">
        <f t="shared" si="13"/>
        <v>37679</v>
      </c>
      <c r="P31" s="391">
        <f t="shared" si="13"/>
        <v>44030</v>
      </c>
      <c r="Q31" s="391">
        <f t="shared" si="13"/>
        <v>81709</v>
      </c>
      <c r="R31" s="391">
        <f t="shared" si="13"/>
        <v>0</v>
      </c>
      <c r="S31" s="391">
        <f t="shared" si="13"/>
        <v>81709</v>
      </c>
      <c r="T31" s="391">
        <f>+T17+T30</f>
        <v>21157</v>
      </c>
      <c r="U31" s="391">
        <f>+U17+U30</f>
        <v>102866</v>
      </c>
      <c r="V31" s="606"/>
      <c r="W31" s="606"/>
    </row>
    <row r="32" spans="1:23" ht="13.5" thickBot="1">
      <c r="A32" s="386" t="s">
        <v>47</v>
      </c>
      <c r="B32" s="390" t="s">
        <v>182</v>
      </c>
      <c r="C32" s="391">
        <f>IF(C17-M17&lt;0,M17-C17,"-")</f>
        <v>32946</v>
      </c>
      <c r="D32" s="391" t="str">
        <f>IF(D17-V17&lt;0,V17-D17,"-")</f>
        <v>-</v>
      </c>
      <c r="E32" s="391" t="str">
        <f>IF(E17-X17&lt;0,X17-E17,"-")</f>
        <v>-</v>
      </c>
      <c r="F32" s="391" t="str">
        <f>IF(F17-X17&lt;0,X17-F17,"-")</f>
        <v>-</v>
      </c>
      <c r="G32" s="391" t="str">
        <f>IF(G17-Z17&lt;0,Z17-G17,"-")</f>
        <v>-</v>
      </c>
      <c r="H32" s="391" t="str">
        <f>IF(H17-Z17&lt;0,Z17-H17,"-")</f>
        <v>-</v>
      </c>
      <c r="I32" s="391" t="str">
        <f>IF(I17-AB17&lt;0,AB17-I17,"-")</f>
        <v>-</v>
      </c>
      <c r="J32" s="391" t="str">
        <f>IF(J17-AB17&lt;0,AB17-J17,"-")</f>
        <v>-</v>
      </c>
      <c r="K32" s="391" t="str">
        <f>IF(K17-AD17&lt;0,AD17-K17,"-")</f>
        <v>-</v>
      </c>
      <c r="L32" s="390" t="s">
        <v>183</v>
      </c>
      <c r="M32" s="391" t="str">
        <f aca="true" t="shared" si="14" ref="M32:U32">IF(C17-M17&gt;0,C17-M17,"-")</f>
        <v>-</v>
      </c>
      <c r="N32" s="391" t="str">
        <f t="shared" si="14"/>
        <v>-</v>
      </c>
      <c r="O32" s="391" t="str">
        <f t="shared" si="14"/>
        <v>-</v>
      </c>
      <c r="P32" s="391">
        <f t="shared" si="14"/>
        <v>2</v>
      </c>
      <c r="Q32" s="391" t="str">
        <f t="shared" si="14"/>
        <v>-</v>
      </c>
      <c r="R32" s="391" t="str">
        <f t="shared" si="14"/>
        <v>-</v>
      </c>
      <c r="S32" s="391" t="str">
        <f t="shared" si="14"/>
        <v>-</v>
      </c>
      <c r="T32" s="391" t="str">
        <f t="shared" si="14"/>
        <v>-</v>
      </c>
      <c r="U32" s="391" t="str">
        <f t="shared" si="14"/>
        <v>-</v>
      </c>
      <c r="V32" s="606"/>
      <c r="W32" s="606"/>
    </row>
    <row r="33" spans="1:23" ht="13.5" thickBot="1">
      <c r="A33" s="386" t="s">
        <v>48</v>
      </c>
      <c r="B33" s="390" t="s">
        <v>253</v>
      </c>
      <c r="C33" s="391" t="str">
        <f>IF(C17+C18-M31&lt;0,M31-(C17+C18),"-")</f>
        <v>-</v>
      </c>
      <c r="D33" s="391" t="str">
        <f>IF(D17+D18-V31&lt;0,V31-(D17+D18),"-")</f>
        <v>-</v>
      </c>
      <c r="E33" s="391" t="str">
        <f>IF(E17+E18-X31&lt;0,X31-(E17+E18),"-")</f>
        <v>-</v>
      </c>
      <c r="F33" s="391" t="str">
        <f>IF(F17+F18-X31&lt;0,X31-(F17+F18),"-")</f>
        <v>-</v>
      </c>
      <c r="G33" s="391" t="str">
        <f>IF(G17+G18-Z31&lt;0,Z31-(G17+G18),"-")</f>
        <v>-</v>
      </c>
      <c r="H33" s="391" t="str">
        <f>IF(H17+H18-Z31&lt;0,Z31-(H17+H18),"-")</f>
        <v>-</v>
      </c>
      <c r="I33" s="391" t="str">
        <f>IF(I17+I18-AB31&lt;0,AB31-(I17+I18),"-")</f>
        <v>-</v>
      </c>
      <c r="J33" s="391" t="str">
        <f>IF(J17+J18-AB31&lt;0,AB31-(J17+J18),"-")</f>
        <v>-</v>
      </c>
      <c r="K33" s="391" t="str">
        <f>IF(K17+K18-AD31&lt;0,AD31-(K17+K18),"-")</f>
        <v>-</v>
      </c>
      <c r="L33" s="390" t="s">
        <v>254</v>
      </c>
      <c r="M33" s="391" t="str">
        <f aca="true" t="shared" si="15" ref="M33:U33">IF(C17+C18-M31&gt;0,C17+C18-M31,"-")</f>
        <v>-</v>
      </c>
      <c r="N33" s="391" t="str">
        <f t="shared" si="15"/>
        <v>-</v>
      </c>
      <c r="O33" s="391" t="str">
        <f t="shared" si="15"/>
        <v>-</v>
      </c>
      <c r="P33" s="391">
        <f t="shared" si="15"/>
        <v>2</v>
      </c>
      <c r="Q33" s="391">
        <f t="shared" si="15"/>
        <v>2</v>
      </c>
      <c r="R33" s="391" t="str">
        <f t="shared" si="15"/>
        <v>-</v>
      </c>
      <c r="S33" s="391" t="str">
        <f t="shared" si="15"/>
        <v>-</v>
      </c>
      <c r="T33" s="391" t="str">
        <f t="shared" si="15"/>
        <v>-</v>
      </c>
      <c r="U33" s="391" t="str">
        <f t="shared" si="15"/>
        <v>-</v>
      </c>
      <c r="V33" s="606"/>
      <c r="W33" s="606"/>
    </row>
  </sheetData>
  <sheetProtection/>
  <mergeCells count="3">
    <mergeCell ref="V1:V33"/>
    <mergeCell ref="W1:W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164</v>
      </c>
      <c r="E1" s="159" t="s">
        <v>168</v>
      </c>
    </row>
    <row r="3" spans="1:5" ht="12.75">
      <c r="A3" s="165"/>
      <c r="B3" s="166"/>
      <c r="C3" s="165"/>
      <c r="D3" s="168"/>
      <c r="E3" s="166"/>
    </row>
    <row r="4" spans="1:5" ht="15.75">
      <c r="A4" s="108" t="s">
        <v>462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464</v>
      </c>
      <c r="B6" s="166" t="e">
        <f>+#REF!</f>
        <v>#REF!</v>
      </c>
      <c r="C6" s="165" t="s">
        <v>465</v>
      </c>
      <c r="D6" s="168" t="e">
        <f>+#REF!+#REF!</f>
        <v>#REF!</v>
      </c>
      <c r="E6" s="166" t="e">
        <f aca="true" t="shared" si="0" ref="E6:E15">+B6-D6</f>
        <v>#REF!</v>
      </c>
    </row>
    <row r="7" spans="1:5" ht="12.75">
      <c r="A7" s="165" t="s">
        <v>466</v>
      </c>
      <c r="B7" s="166" t="e">
        <f>+#REF!</f>
        <v>#REF!</v>
      </c>
      <c r="C7" s="165" t="s">
        <v>467</v>
      </c>
      <c r="D7" s="168" t="e">
        <f>+#REF!+#REF!</f>
        <v>#REF!</v>
      </c>
      <c r="E7" s="166" t="e">
        <f t="shared" si="0"/>
        <v>#REF!</v>
      </c>
    </row>
    <row r="8" spans="1:5" ht="12.75">
      <c r="A8" s="165" t="s">
        <v>468</v>
      </c>
      <c r="B8" s="166" t="e">
        <f>+#REF!</f>
        <v>#REF!</v>
      </c>
      <c r="C8" s="165" t="s">
        <v>469</v>
      </c>
      <c r="D8" s="168" t="e">
        <f>+#REF!+#REF!</f>
        <v>#REF!</v>
      </c>
      <c r="E8" s="166" t="e">
        <f t="shared" si="0"/>
        <v>#REF!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8" t="s">
        <v>463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473</v>
      </c>
      <c r="B13" s="166" t="e">
        <f>+#REF!</f>
        <v>#REF!</v>
      </c>
      <c r="C13" s="165" t="s">
        <v>472</v>
      </c>
      <c r="D13" s="168" t="e">
        <f>+#REF!+#REF!</f>
        <v>#REF!</v>
      </c>
      <c r="E13" s="166" t="e">
        <f t="shared" si="0"/>
        <v>#REF!</v>
      </c>
    </row>
    <row r="14" spans="1:5" ht="12.75">
      <c r="A14" s="165" t="s">
        <v>273</v>
      </c>
      <c r="B14" s="166" t="e">
        <f>+#REF!</f>
        <v>#REF!</v>
      </c>
      <c r="C14" s="165" t="s">
        <v>471</v>
      </c>
      <c r="D14" s="168" t="e">
        <f>+#REF!+#REF!</f>
        <v>#REF!</v>
      </c>
      <c r="E14" s="166" t="e">
        <f t="shared" si="0"/>
        <v>#REF!</v>
      </c>
    </row>
    <row r="15" spans="1:5" ht="12.75">
      <c r="A15" s="165" t="s">
        <v>474</v>
      </c>
      <c r="B15" s="166" t="e">
        <f>+#REF!</f>
        <v>#REF!</v>
      </c>
      <c r="C15" s="165" t="s">
        <v>470</v>
      </c>
      <c r="D15" s="168" t="e">
        <f>+#REF!+#REF!</f>
        <v>#REF!</v>
      </c>
      <c r="E15" s="166" t="e">
        <f t="shared" si="0"/>
        <v>#REF!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N8" sqref="N8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17" t="s">
        <v>538</v>
      </c>
      <c r="B1" s="617"/>
      <c r="C1" s="617"/>
      <c r="D1" s="617"/>
      <c r="E1" s="617"/>
      <c r="F1" s="617"/>
    </row>
    <row r="2" spans="1:7" ht="15.75" customHeight="1" thickBot="1">
      <c r="A2" s="180"/>
      <c r="B2" s="180"/>
      <c r="C2" s="618"/>
      <c r="D2" s="618"/>
      <c r="E2" s="625" t="s">
        <v>58</v>
      </c>
      <c r="F2" s="625"/>
      <c r="G2" s="187"/>
    </row>
    <row r="3" spans="1:6" ht="63" customHeight="1">
      <c r="A3" s="621" t="s">
        <v>19</v>
      </c>
      <c r="B3" s="623" t="s">
        <v>211</v>
      </c>
      <c r="C3" s="623" t="s">
        <v>274</v>
      </c>
      <c r="D3" s="623"/>
      <c r="E3" s="623"/>
      <c r="F3" s="619" t="s">
        <v>269</v>
      </c>
    </row>
    <row r="4" spans="1:6" ht="15.75" thickBot="1">
      <c r="A4" s="622"/>
      <c r="B4" s="624"/>
      <c r="C4" s="182" t="s">
        <v>267</v>
      </c>
      <c r="D4" s="182" t="s">
        <v>268</v>
      </c>
      <c r="E4" s="182" t="s">
        <v>475</v>
      </c>
      <c r="F4" s="620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21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22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23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24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25</v>
      </c>
      <c r="B10" s="209"/>
      <c r="C10" s="210"/>
      <c r="D10" s="210"/>
      <c r="E10" s="210"/>
      <c r="F10" s="191">
        <f>SUM(C10:E10)</f>
        <v>0</v>
      </c>
    </row>
    <row r="11" spans="1:6" s="538" customFormat="1" ht="15" thickBot="1">
      <c r="A11" s="535" t="s">
        <v>26</v>
      </c>
      <c r="B11" s="189" t="s">
        <v>213</v>
      </c>
      <c r="C11" s="536">
        <f>SUM(C6:C10)</f>
        <v>0</v>
      </c>
      <c r="D11" s="536">
        <f>SUM(D6:D10)</f>
        <v>0</v>
      </c>
      <c r="E11" s="536">
        <f>SUM(E6:E10)</f>
        <v>0</v>
      </c>
      <c r="F11" s="53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ERIKA</cp:lastModifiedBy>
  <cp:lastPrinted>2014-02-10T08:42:55Z</cp:lastPrinted>
  <dcterms:created xsi:type="dcterms:W3CDTF">1999-10-30T10:30:45Z</dcterms:created>
  <dcterms:modified xsi:type="dcterms:W3CDTF">2015-01-12T09:40:13Z</dcterms:modified>
  <cp:category/>
  <cp:version/>
  <cp:contentType/>
  <cp:contentStatus/>
</cp:coreProperties>
</file>